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8D5E0F2C-1299-4965-BDE3-F8EE34999DF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51" i="2"/>
  <c r="G46" i="2"/>
  <c r="G45" i="2"/>
  <c r="G47" i="2" s="1"/>
  <c r="G40" i="2"/>
  <c r="G39" i="2"/>
  <c r="G41" i="2" s="1"/>
  <c r="K34" i="2"/>
  <c r="K32" i="2"/>
  <c r="K21" i="2"/>
  <c r="K18" i="2"/>
  <c r="G29" i="2" s="1"/>
  <c r="K15" i="2"/>
  <c r="G55" i="2" s="1"/>
  <c r="G11" i="2"/>
  <c r="G10" i="2"/>
  <c r="G12" i="2" s="1"/>
  <c r="G85" i="1"/>
  <c r="G83" i="1"/>
  <c r="G81" i="1"/>
  <c r="G79" i="1"/>
  <c r="E71" i="1"/>
  <c r="E66" i="1"/>
  <c r="E62" i="1"/>
  <c r="E20" i="1"/>
  <c r="E11" i="1"/>
  <c r="G54" i="2" l="1"/>
  <c r="G56" i="2" s="1"/>
  <c r="AA1" i="3" s="1"/>
  <c r="G28" i="2"/>
  <c r="G30" i="2" s="1"/>
  <c r="AA33" i="3" l="1"/>
  <c r="AA37" i="3"/>
  <c r="AA3" i="3"/>
  <c r="AA42" i="3" l="1"/>
  <c r="AA12" i="3"/>
  <c r="AA27" i="3"/>
  <c r="AA4" i="3"/>
  <c r="AA32" i="3" l="1"/>
  <c r="AA15" i="3"/>
  <c r="AA5" i="3"/>
  <c r="AA24" i="3"/>
  <c r="AA23" i="3"/>
  <c r="AA13" i="3"/>
  <c r="AA7" i="3"/>
  <c r="AA17" i="3" l="1"/>
  <c r="AA16" i="3"/>
  <c r="AA43" i="3"/>
  <c r="AA93" i="3"/>
  <c r="AA89" i="3" s="1"/>
  <c r="AA9" i="3"/>
  <c r="AA46" i="3"/>
  <c r="AA29" i="3"/>
  <c r="AA28" i="3"/>
  <c r="AA14" i="3"/>
  <c r="AA65" i="3" s="1"/>
  <c r="AA57" i="3" s="1"/>
  <c r="AA45" i="3" s="1"/>
  <c r="AA26" i="3" s="1"/>
  <c r="AA18" i="3"/>
  <c r="AA10" i="3"/>
  <c r="AA6" i="3"/>
  <c r="AA85" i="3" l="1"/>
  <c r="AA80" i="3" s="1"/>
  <c r="AA72" i="3" s="1"/>
  <c r="AA64" i="3" s="1"/>
  <c r="AA56" i="3" s="1"/>
  <c r="AA44" i="3" s="1"/>
  <c r="AA25" i="3"/>
  <c r="AA51" i="3"/>
  <c r="AA50" i="3"/>
  <c r="AA34" i="3"/>
  <c r="AA73" i="3"/>
  <c r="AA41" i="3"/>
  <c r="AA38" i="3"/>
  <c r="AA22" i="3"/>
  <c r="AA21" i="3"/>
  <c r="AA11" i="3"/>
  <c r="AA19" i="3"/>
  <c r="AA47" i="3"/>
  <c r="AA82" i="3"/>
  <c r="AA94" i="3"/>
  <c r="AA90" i="3" s="1"/>
  <c r="AA75" i="3"/>
  <c r="AA67" i="3" s="1"/>
  <c r="AA59" i="3" s="1"/>
  <c r="AA49" i="3" s="1"/>
  <c r="AA31" i="3" s="1"/>
  <c r="AA30" i="3" l="1"/>
  <c r="AA86" i="3"/>
  <c r="AA81" i="3" s="1"/>
  <c r="AA74" i="3" s="1"/>
  <c r="AA66" i="3" s="1"/>
  <c r="AA58" i="3" s="1"/>
  <c r="AA48" i="3" s="1"/>
  <c r="AA95" i="3"/>
  <c r="AA91" i="3"/>
  <c r="AA87" i="3" s="1"/>
  <c r="AA83" i="3" s="1"/>
  <c r="AA76" i="3" s="1"/>
  <c r="AA68" i="3" s="1"/>
  <c r="AA60" i="3" s="1"/>
  <c r="AA52" i="3" s="1"/>
  <c r="AA35" i="3"/>
  <c r="AA20" i="3"/>
  <c r="AA77" i="3" s="1"/>
  <c r="AA96" i="3"/>
  <c r="AA92" i="3" s="1"/>
  <c r="AA79" i="3"/>
  <c r="AA71" i="3"/>
  <c r="AA63" i="3" s="1"/>
  <c r="AA55" i="3" s="1"/>
  <c r="AA40" i="3" s="1"/>
  <c r="AA39" i="3" l="1"/>
  <c r="AA88" i="3"/>
  <c r="AA84" i="3" s="1"/>
  <c r="AA78" i="3" s="1"/>
  <c r="AA70" i="3" s="1"/>
  <c r="AA62" i="3" s="1"/>
  <c r="AA54" i="3" s="1"/>
  <c r="AA69" i="3"/>
  <c r="AA61" i="3" s="1"/>
  <c r="AA53" i="3" s="1"/>
  <c r="AA36" i="3" s="1"/>
  <c r="AA98" i="3" s="1"/>
  <c r="AA2" i="3" s="1"/>
  <c r="D59" i="2" s="1"/>
</calcChain>
</file>

<file path=xl/sharedStrings.xml><?xml version="1.0" encoding="utf-8"?>
<sst xmlns="http://schemas.openxmlformats.org/spreadsheetml/2006/main" count="165" uniqueCount="132">
  <si>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</si>
  <si>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</si>
  <si>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</si>
  <si>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</si>
  <si>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</si>
  <si>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</si>
  <si>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</si>
  <si>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</si>
  <si>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</si>
  <si>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</si>
  <si>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</si>
  <si>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</si>
  <si>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</si>
  <si>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</si>
  <si>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</si>
  <si>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</si>
  <si>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</si>
  <si>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</si>
  <si>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</si>
  <si>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</si>
  <si>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</si>
  <si>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</si>
  <si>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</si>
  <si>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</si>
  <si>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</si>
  <si>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</si>
  <si>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</si>
  <si>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</si>
  <si>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</si>
  <si>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</si>
  <si>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</si>
  <si>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</si>
  <si>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</si>
  <si>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</si>
  <si>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</si>
  <si>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</si>
  <si>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</si>
  <si>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</si>
  <si>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</si>
  <si>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</si>
  <si>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</si>
  <si>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</si>
  <si>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</si>
  <si>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n°20</t>
  </si>
  <si>
    <t>NETTOYAGE</t>
  </si>
  <si>
    <t>Non localisé</t>
  </si>
  <si>
    <t>20.2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</si>
  <si>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</si>
  <si>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</si>
  <si>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</si>
  <si>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</si>
  <si>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</si>
  <si>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20.3</t>
  </si>
  <si>
    <t xml:space="preserve">NETTOYAGE </t>
  </si>
  <si>
    <t>20.3.1</t>
  </si>
  <si>
    <t>NETTOYAGE DE MISE EN SERVICE</t>
  </si>
  <si>
    <t>20.3.1.1</t>
  </si>
  <si>
    <t>Nettoyage général avant OPR</t>
  </si>
  <si>
    <t>ENS</t>
  </si>
  <si>
    <t>9.L</t>
  </si>
  <si>
    <t xml:space="preserve">Localisation : 
Bâtiments collectifs et pavillons :
- Nettoyage général avant OPR.
 </t>
  </si>
  <si>
    <t>9.&amp;</t>
  </si>
  <si>
    <t>20.3.1.2</t>
  </si>
  <si>
    <t>Nettoyage de réception</t>
  </si>
  <si>
    <t xml:space="preserve">Localisation : 
Bâtiments collectifs et pavillons :
- Nettoyage général avant réception.
 </t>
  </si>
  <si>
    <t>20.3.1.3</t>
  </si>
  <si>
    <t>Nettoyage de livraison</t>
  </si>
  <si>
    <t xml:space="preserve">Localisation : 
Bâtiments collectifs et pavillons :
- Nettoyage général avant livraison.
 </t>
  </si>
  <si>
    <t>4.&amp;</t>
  </si>
  <si>
    <t>20.4</t>
  </si>
  <si>
    <t>DOSSIER DES OUVRAGES EXECUTES (DOE), DOSSIER DES INTERVENTIONS ULTERIEURES SUR L'OUVRAGE (DIUO)</t>
  </si>
  <si>
    <t>20.4.1</t>
  </si>
  <si>
    <t>DOE</t>
  </si>
  <si>
    <t>20.4.6</t>
  </si>
  <si>
    <t>DIUO</t>
  </si>
  <si>
    <t>2.&amp;</t>
  </si>
  <si>
    <t>RECAPITULATIF
Lot n°20 NETTOYAGE</t>
  </si>
  <si>
    <t>RECAPITULATIF DES LOCALISATIONS</t>
  </si>
  <si>
    <t>Total du lot NETTOYAGE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</si>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</sst>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4" fillId="0" borderId="9" xfId="0" applyFont="1" applyBorder="1" applyAlignment="1">
      <alignment horizontal="right" vertical="top" wrapText="1"/>
    </xf>
    <xf numFmtId="3" fontId="14" fillId="0" borderId="9" xfId="0" applyNumberFormat="1" applyFont="1" applyBorder="1" applyAlignment="1">
      <alignment horizontal="right" vertical="top" wrapText="1"/>
    </xf>
    <xf numFmtId="4" fontId="15" fillId="0" borderId="9" xfId="0" applyNumberFormat="1" applyFont="1" applyBorder="1" applyAlignment="1">
      <alignment vertical="top" wrapText="1"/>
    </xf>
    <xf numFmtId="10" fontId="3" fillId="0" borderId="0" xfId="0" applyNumberFormat="1" applyFont="1" applyAlignment="1">
      <alignment horizontal="right" vertical="top" wrapText="1"/>
    </xf>
    <xf numFmtId="0" fontId="16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10" fontId="6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10" fontId="6" fillId="0" borderId="11" xfId="0" applyNumberFormat="1" applyFont="1" applyBorder="1" applyAlignment="1">
      <alignment horizontal="right" vertical="top" wrapText="1"/>
    </xf>
    <xf numFmtId="10" fontId="6" fillId="0" borderId="23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/>
    <xf numFmtId="0" fontId="10" fillId="0" borderId="2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8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164" fontId="4" fillId="0" borderId="20" xfId="0" applyNumberFormat="1" applyFont="1" applyBorder="1" applyAlignment="1">
      <alignment vertical="top" wrapText="1"/>
    </xf>
    <xf numFmtId="164" fontId="1" fillId="0" borderId="20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56fc4ebc-1644-42f4-adea-dde03c4aeeae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3787d4b0-753d-414d-9950-cd9baa27328a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b56b0b02-8fdd-463f-8433-ece0eef08382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0476b902-4550-451d-a515-7f9e9eaf17f6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9d8efd5f-8d6f-41cf-a5ed-b5f1ffd54d5c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6187df3e-0784-4c9a-a014-0f47912f5103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cbe9a508-dc49-4461-ab3a-f4f226b0441e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4d813e4e-8d16-44b8-a532-c2b41b595985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1"/>
      <c r="C1" s="2"/>
      <c r="D1" s="3"/>
      <c r="E1" s="3"/>
      <c r="F1" s="3"/>
      <c r="G1" s="3"/>
      <c r="H1" s="3"/>
      <c r="I1" s="4"/>
    </row>
    <row r="2" spans="2:9" ht="9" customHeight="1" x14ac:dyDescent="0.25">
      <c r="B2" s="5"/>
      <c r="C2" s="6"/>
      <c r="D2" s="7"/>
      <c r="E2" s="40"/>
      <c r="F2" s="40"/>
      <c r="G2" s="40"/>
      <c r="H2" s="40"/>
      <c r="I2" s="8"/>
    </row>
    <row r="3" spans="2:9" ht="9" customHeight="1" x14ac:dyDescent="0.25">
      <c r="B3" s="5"/>
      <c r="C3" s="6"/>
      <c r="D3" s="7"/>
      <c r="E3" s="40"/>
      <c r="F3" s="40"/>
      <c r="G3" s="40"/>
      <c r="H3" s="40"/>
      <c r="I3" s="8"/>
    </row>
    <row r="4" spans="2:9" ht="9" customHeight="1" x14ac:dyDescent="0.25">
      <c r="B4" s="5"/>
      <c r="C4" s="6"/>
      <c r="D4" s="7"/>
      <c r="E4" s="40"/>
      <c r="F4" s="40"/>
      <c r="G4" s="40"/>
      <c r="H4" s="40"/>
      <c r="I4" s="8"/>
    </row>
    <row r="5" spans="2:9" ht="9" customHeight="1" x14ac:dyDescent="0.25">
      <c r="B5" s="5"/>
      <c r="C5" s="6"/>
      <c r="D5" s="7"/>
      <c r="E5" s="40"/>
      <c r="F5" s="40"/>
      <c r="G5" s="40"/>
      <c r="H5" s="40"/>
      <c r="I5" s="8"/>
    </row>
    <row r="6" spans="2:9" ht="9" customHeight="1" x14ac:dyDescent="0.25">
      <c r="B6" s="5"/>
      <c r="C6" s="6"/>
      <c r="D6" s="7"/>
      <c r="E6" s="40"/>
      <c r="F6" s="40"/>
      <c r="G6" s="40"/>
      <c r="H6" s="40"/>
      <c r="I6" s="8"/>
    </row>
    <row r="7" spans="2:9" ht="9" customHeight="1" x14ac:dyDescent="0.25">
      <c r="B7" s="5"/>
      <c r="C7" s="6"/>
      <c r="D7" s="7"/>
      <c r="E7" s="40"/>
      <c r="F7" s="40"/>
      <c r="G7" s="40"/>
      <c r="H7" s="40"/>
      <c r="I7" s="8"/>
    </row>
    <row r="8" spans="2:9" ht="9" customHeight="1" x14ac:dyDescent="0.25">
      <c r="B8" s="5"/>
      <c r="C8" s="6"/>
      <c r="D8" s="7"/>
      <c r="E8" s="40"/>
      <c r="F8" s="40"/>
      <c r="G8" s="40"/>
      <c r="H8" s="40"/>
      <c r="I8" s="8"/>
    </row>
    <row r="9" spans="2:9" ht="9" customHeight="1" x14ac:dyDescent="0.25">
      <c r="B9" s="5"/>
      <c r="C9" s="6"/>
      <c r="D9" s="7"/>
      <c r="E9" s="40"/>
      <c r="F9" s="40"/>
      <c r="G9" s="40"/>
      <c r="H9" s="40"/>
      <c r="I9" s="8"/>
    </row>
    <row r="10" spans="2:9" ht="9" customHeight="1" x14ac:dyDescent="0.25">
      <c r="B10" s="5"/>
      <c r="C10" s="6"/>
      <c r="D10" s="7"/>
      <c r="E10" s="40"/>
      <c r="F10" s="40"/>
      <c r="G10" s="40"/>
      <c r="H10" s="40"/>
      <c r="I10" s="8"/>
    </row>
    <row r="11" spans="2:9" ht="9" customHeight="1" x14ac:dyDescent="0.25">
      <c r="B11" s="5"/>
      <c r="C11" s="6"/>
      <c r="D11" s="7"/>
      <c r="E11" s="41" t="str">
        <f>IF(Paramètres!C5&lt;&gt;"",Paramètres!C5,"")</f>
        <v xml:space="preserve">RESIDENCE GREEN FOREST
Construction de 42 logements collectifs et 7 logements individuels </v>
      </c>
      <c r="F11" s="41"/>
      <c r="G11" s="41"/>
      <c r="H11" s="41"/>
      <c r="I11" s="8"/>
    </row>
    <row r="12" spans="2:9" ht="9" customHeight="1" x14ac:dyDescent="0.25">
      <c r="B12" s="5"/>
      <c r="C12" s="6"/>
      <c r="D12" s="7"/>
      <c r="E12" s="41"/>
      <c r="F12" s="41"/>
      <c r="G12" s="41"/>
      <c r="H12" s="41"/>
      <c r="I12" s="8"/>
    </row>
    <row r="13" spans="2:9" ht="9" customHeight="1" x14ac:dyDescent="0.25">
      <c r="B13" s="5"/>
      <c r="C13" s="6"/>
      <c r="D13" s="7"/>
      <c r="E13" s="41"/>
      <c r="F13" s="41"/>
      <c r="G13" s="41"/>
      <c r="H13" s="41"/>
      <c r="I13" s="8"/>
    </row>
    <row r="14" spans="2:9" ht="9" customHeight="1" x14ac:dyDescent="0.25">
      <c r="B14" s="5"/>
      <c r="C14" s="6"/>
      <c r="D14" s="7"/>
      <c r="E14" s="41"/>
      <c r="F14" s="41"/>
      <c r="G14" s="41"/>
      <c r="H14" s="41"/>
      <c r="I14" s="8"/>
    </row>
    <row r="15" spans="2:9" ht="9" customHeight="1" x14ac:dyDescent="0.25">
      <c r="B15" s="5"/>
      <c r="C15" s="6"/>
      <c r="D15" s="7"/>
      <c r="E15" s="41"/>
      <c r="F15" s="41"/>
      <c r="G15" s="41"/>
      <c r="H15" s="41"/>
      <c r="I15" s="8"/>
    </row>
    <row r="16" spans="2:9" ht="9" customHeight="1" x14ac:dyDescent="0.25">
      <c r="B16" s="5"/>
      <c r="C16" s="6"/>
      <c r="D16" s="7"/>
      <c r="E16" s="41"/>
      <c r="F16" s="41"/>
      <c r="G16" s="41"/>
      <c r="H16" s="41"/>
      <c r="I16" s="8"/>
    </row>
    <row r="17" spans="2:9" ht="9" customHeight="1" x14ac:dyDescent="0.25">
      <c r="B17" s="5"/>
      <c r="C17" s="6"/>
      <c r="D17" s="7"/>
      <c r="E17" s="41"/>
      <c r="F17" s="41"/>
      <c r="G17" s="41"/>
      <c r="H17" s="41"/>
      <c r="I17" s="8"/>
    </row>
    <row r="18" spans="2:9" ht="9" customHeight="1" x14ac:dyDescent="0.25">
      <c r="B18" s="5"/>
      <c r="C18" s="6"/>
      <c r="D18" s="7"/>
      <c r="E18" s="41"/>
      <c r="F18" s="41"/>
      <c r="G18" s="41"/>
      <c r="H18" s="41"/>
      <c r="I18" s="8"/>
    </row>
    <row r="19" spans="2:9" ht="9" customHeight="1" x14ac:dyDescent="0.25">
      <c r="B19" s="5"/>
      <c r="C19" s="6"/>
      <c r="D19" s="7"/>
      <c r="E19" s="41"/>
      <c r="F19" s="41"/>
      <c r="G19" s="41"/>
      <c r="H19" s="41"/>
      <c r="I19" s="8"/>
    </row>
    <row r="20" spans="2:9" ht="9" customHeight="1" x14ac:dyDescent="0.25">
      <c r="B20" s="5"/>
      <c r="C20" s="6"/>
      <c r="D20" s="7"/>
      <c r="E20" s="41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1"/>
      <c r="G20" s="41"/>
      <c r="H20" s="41"/>
      <c r="I20" s="8"/>
    </row>
    <row r="21" spans="2:9" ht="9" customHeight="1" x14ac:dyDescent="0.25">
      <c r="B21" s="5"/>
      <c r="C21" s="6"/>
      <c r="D21" s="7"/>
      <c r="E21" s="41"/>
      <c r="F21" s="41"/>
      <c r="G21" s="41"/>
      <c r="H21" s="41"/>
      <c r="I21" s="8"/>
    </row>
    <row r="22" spans="2:9" ht="9" customHeight="1" x14ac:dyDescent="0.25">
      <c r="B22" s="5"/>
      <c r="C22" s="6"/>
      <c r="D22" s="7"/>
      <c r="E22" s="41"/>
      <c r="F22" s="41"/>
      <c r="G22" s="41"/>
      <c r="H22" s="41"/>
      <c r="I22" s="8"/>
    </row>
    <row r="23" spans="2:9" ht="9" customHeight="1" x14ac:dyDescent="0.25">
      <c r="B23" s="5"/>
      <c r="C23" s="6"/>
      <c r="D23" s="7"/>
      <c r="E23" s="41"/>
      <c r="F23" s="41"/>
      <c r="G23" s="41"/>
      <c r="H23" s="41"/>
      <c r="I23" s="8"/>
    </row>
    <row r="24" spans="2:9" ht="9" customHeight="1" x14ac:dyDescent="0.25">
      <c r="B24" s="5"/>
      <c r="C24" s="6"/>
      <c r="D24" s="7"/>
      <c r="E24" s="41"/>
      <c r="F24" s="41"/>
      <c r="G24" s="41"/>
      <c r="H24" s="41"/>
      <c r="I24" s="8"/>
    </row>
    <row r="25" spans="2:9" ht="9" customHeight="1" x14ac:dyDescent="0.25">
      <c r="B25" s="5"/>
      <c r="C25" s="6"/>
      <c r="D25" s="7"/>
      <c r="E25" s="41"/>
      <c r="F25" s="41"/>
      <c r="G25" s="41"/>
      <c r="H25" s="41"/>
      <c r="I25" s="8"/>
    </row>
    <row r="26" spans="2:9" ht="9" customHeight="1" x14ac:dyDescent="0.25">
      <c r="B26" s="5"/>
      <c r="C26" s="6"/>
      <c r="D26" s="7"/>
      <c r="E26" s="41"/>
      <c r="F26" s="41"/>
      <c r="G26" s="41"/>
      <c r="H26" s="41"/>
      <c r="I26" s="8"/>
    </row>
    <row r="27" spans="2:9" ht="9" customHeight="1" x14ac:dyDescent="0.25">
      <c r="B27" s="5"/>
      <c r="C27" s="6"/>
      <c r="D27" s="7"/>
      <c r="E27" s="41"/>
      <c r="F27" s="41"/>
      <c r="G27" s="41"/>
      <c r="H27" s="41"/>
      <c r="I27" s="8"/>
    </row>
    <row r="28" spans="2:9" ht="9" customHeight="1" x14ac:dyDescent="0.25">
      <c r="B28" s="5"/>
      <c r="C28" s="6"/>
      <c r="D28" s="7"/>
      <c r="E28" s="40"/>
      <c r="F28" s="40"/>
      <c r="G28" s="40"/>
      <c r="H28" s="40"/>
      <c r="I28" s="8"/>
    </row>
    <row r="29" spans="2:9" ht="9" customHeight="1" x14ac:dyDescent="0.25">
      <c r="B29" s="5"/>
      <c r="C29" s="6"/>
      <c r="D29" s="7"/>
      <c r="E29" s="40"/>
      <c r="F29" s="40"/>
      <c r="G29" s="40"/>
      <c r="H29" s="40"/>
      <c r="I29" s="8"/>
    </row>
    <row r="30" spans="2:9" ht="9" customHeight="1" x14ac:dyDescent="0.25">
      <c r="B30" s="5"/>
      <c r="C30" s="6"/>
      <c r="D30" s="7"/>
      <c r="E30" s="40"/>
      <c r="F30" s="40"/>
      <c r="G30" s="40"/>
      <c r="H30" s="40"/>
      <c r="I30" s="8"/>
    </row>
    <row r="31" spans="2:9" ht="9" customHeight="1" x14ac:dyDescent="0.25">
      <c r="B31" s="5"/>
      <c r="C31" s="6"/>
      <c r="D31" s="7"/>
      <c r="E31" s="40"/>
      <c r="F31" s="40"/>
      <c r="G31" s="40"/>
      <c r="H31" s="40"/>
      <c r="I31" s="8"/>
    </row>
    <row r="32" spans="2:9" ht="9" customHeight="1" x14ac:dyDescent="0.25">
      <c r="B32" s="5"/>
      <c r="C32" s="6"/>
      <c r="D32" s="7"/>
      <c r="E32" s="40"/>
      <c r="F32" s="40"/>
      <c r="G32" s="40"/>
      <c r="H32" s="40"/>
      <c r="I32" s="8"/>
    </row>
    <row r="33" spans="2:9" ht="9" customHeight="1" x14ac:dyDescent="0.25">
      <c r="B33" s="5"/>
      <c r="C33" s="6"/>
      <c r="D33" s="7"/>
      <c r="E33" s="40"/>
      <c r="F33" s="40"/>
      <c r="G33" s="40"/>
      <c r="H33" s="40"/>
      <c r="I33" s="8"/>
    </row>
    <row r="34" spans="2:9" ht="9" customHeight="1" x14ac:dyDescent="0.25">
      <c r="B34" s="5"/>
      <c r="C34" s="6"/>
      <c r="D34" s="7"/>
      <c r="E34" s="40"/>
      <c r="F34" s="40"/>
      <c r="G34" s="40"/>
      <c r="H34" s="40"/>
      <c r="I34" s="8"/>
    </row>
    <row r="35" spans="2:9" ht="9" customHeight="1" x14ac:dyDescent="0.25">
      <c r="B35" s="5"/>
      <c r="C35" s="6"/>
      <c r="D35" s="7"/>
      <c r="E35" s="40"/>
      <c r="F35" s="40"/>
      <c r="G35" s="40"/>
      <c r="H35" s="40"/>
      <c r="I35" s="8"/>
    </row>
    <row r="36" spans="2:9" ht="9" customHeight="1" x14ac:dyDescent="0.25">
      <c r="B36" s="5"/>
      <c r="C36" s="6"/>
      <c r="D36" s="7"/>
      <c r="E36" s="40"/>
      <c r="F36" s="40"/>
      <c r="G36" s="40"/>
      <c r="H36" s="40"/>
      <c r="I36" s="8"/>
    </row>
    <row r="37" spans="2:9" ht="9" customHeight="1" x14ac:dyDescent="0.25">
      <c r="B37" s="5"/>
      <c r="C37" s="6"/>
      <c r="D37" s="7"/>
      <c r="E37" s="40"/>
      <c r="F37" s="40"/>
      <c r="G37" s="40"/>
      <c r="H37" s="40"/>
      <c r="I37" s="8"/>
    </row>
    <row r="38" spans="2:9" ht="9" customHeight="1" x14ac:dyDescent="0.25">
      <c r="B38" s="5"/>
      <c r="C38" s="6"/>
      <c r="D38" s="7"/>
      <c r="E38" s="40"/>
      <c r="F38" s="40"/>
      <c r="G38" s="40"/>
      <c r="H38" s="40"/>
      <c r="I38" s="8"/>
    </row>
    <row r="39" spans="2:9" ht="9" customHeight="1" x14ac:dyDescent="0.25">
      <c r="B39" s="5"/>
      <c r="C39" s="6"/>
      <c r="D39" s="7"/>
      <c r="E39" s="40"/>
      <c r="F39" s="40"/>
      <c r="G39" s="40"/>
      <c r="H39" s="40"/>
      <c r="I39" s="8"/>
    </row>
    <row r="40" spans="2:9" ht="9" customHeight="1" x14ac:dyDescent="0.25">
      <c r="B40" s="5"/>
      <c r="C40" s="6"/>
      <c r="D40" s="7"/>
      <c r="E40" s="40"/>
      <c r="F40" s="40"/>
      <c r="G40" s="40"/>
      <c r="H40" s="40"/>
      <c r="I40" s="8"/>
    </row>
    <row r="41" spans="2:9" ht="9" customHeight="1" x14ac:dyDescent="0.25">
      <c r="B41" s="5"/>
      <c r="C41" s="6"/>
      <c r="D41" s="7"/>
      <c r="E41" s="40"/>
      <c r="F41" s="40"/>
      <c r="G41" s="40"/>
      <c r="H41" s="40"/>
      <c r="I41" s="8"/>
    </row>
    <row r="42" spans="2:9" ht="9" customHeight="1" x14ac:dyDescent="0.25">
      <c r="B42" s="5"/>
      <c r="C42" s="6"/>
      <c r="D42" s="7"/>
      <c r="E42" s="40"/>
      <c r="F42" s="40"/>
      <c r="G42" s="40"/>
      <c r="H42" s="40"/>
      <c r="I42" s="8"/>
    </row>
    <row r="43" spans="2:9" ht="9" customHeight="1" x14ac:dyDescent="0.25">
      <c r="B43" s="5"/>
      <c r="C43" s="6"/>
      <c r="D43" s="7"/>
      <c r="E43" s="40"/>
      <c r="F43" s="40"/>
      <c r="G43" s="40"/>
      <c r="H43" s="40"/>
      <c r="I43" s="8"/>
    </row>
    <row r="44" spans="2:9" ht="9" customHeight="1" x14ac:dyDescent="0.25">
      <c r="B44" s="5"/>
      <c r="C44" s="6"/>
      <c r="D44" s="7"/>
      <c r="E44" s="40"/>
      <c r="F44" s="40"/>
      <c r="G44" s="40"/>
      <c r="H44" s="40"/>
      <c r="I44" s="8"/>
    </row>
    <row r="45" spans="2:9" ht="9" customHeight="1" x14ac:dyDescent="0.25">
      <c r="B45" s="55"/>
      <c r="C45" s="53" t="s">
        <v>10</v>
      </c>
      <c r="D45" s="7"/>
      <c r="E45" s="40"/>
      <c r="F45" s="40"/>
      <c r="G45" s="40"/>
      <c r="H45" s="40"/>
      <c r="I45" s="8"/>
    </row>
    <row r="46" spans="2:9" ht="9" customHeight="1" x14ac:dyDescent="0.25">
      <c r="B46" s="55"/>
      <c r="C46" s="54"/>
      <c r="D46" s="7"/>
      <c r="E46" s="7"/>
      <c r="F46" s="7"/>
      <c r="G46" s="7"/>
      <c r="H46" s="7"/>
      <c r="I46" s="8"/>
    </row>
    <row r="47" spans="2:9" ht="9" customHeight="1" x14ac:dyDescent="0.25">
      <c r="B47" s="55"/>
      <c r="C47" s="54"/>
      <c r="D47" s="7"/>
      <c r="E47" s="52" t="s">
        <v>4</v>
      </c>
      <c r="F47" s="40"/>
      <c r="G47" s="40"/>
      <c r="H47" s="40"/>
      <c r="I47" s="8"/>
    </row>
    <row r="48" spans="2:9" ht="9" customHeight="1" x14ac:dyDescent="0.25">
      <c r="B48" s="55"/>
      <c r="C48" s="54"/>
      <c r="D48" s="7"/>
      <c r="E48" s="40"/>
      <c r="F48" s="40"/>
      <c r="G48" s="40"/>
      <c r="H48" s="40"/>
      <c r="I48" s="8"/>
    </row>
    <row r="49" spans="2:9" ht="9" customHeight="1" x14ac:dyDescent="0.25">
      <c r="B49" s="55"/>
      <c r="C49" s="54"/>
      <c r="D49" s="7"/>
      <c r="E49" s="40"/>
      <c r="F49" s="40"/>
      <c r="G49" s="40"/>
      <c r="H49" s="40"/>
      <c r="I49" s="8"/>
    </row>
    <row r="50" spans="2:9" ht="9" customHeight="1" x14ac:dyDescent="0.25">
      <c r="B50" s="55"/>
      <c r="C50" s="54"/>
      <c r="D50" s="7"/>
      <c r="E50" s="40"/>
      <c r="F50" s="40"/>
      <c r="G50" s="40"/>
      <c r="H50" s="40"/>
      <c r="I50" s="8"/>
    </row>
    <row r="51" spans="2:9" ht="9" customHeight="1" x14ac:dyDescent="0.25">
      <c r="B51" s="55"/>
      <c r="C51" s="54"/>
      <c r="D51" s="7"/>
      <c r="E51" s="40"/>
      <c r="F51" s="40"/>
      <c r="G51" s="40"/>
      <c r="H51" s="40"/>
      <c r="I51" s="8"/>
    </row>
    <row r="52" spans="2:9" ht="9" customHeight="1" x14ac:dyDescent="0.25">
      <c r="B52" s="55"/>
      <c r="C52" s="53" t="s">
        <v>9</v>
      </c>
      <c r="D52" s="7"/>
      <c r="E52" s="40"/>
      <c r="F52" s="40"/>
      <c r="G52" s="40"/>
      <c r="H52" s="40"/>
      <c r="I52" s="8"/>
    </row>
    <row r="53" spans="2:9" ht="9" customHeight="1" x14ac:dyDescent="0.25">
      <c r="B53" s="55"/>
      <c r="C53" s="54"/>
      <c r="D53" s="7"/>
      <c r="E53" s="40"/>
      <c r="F53" s="40"/>
      <c r="G53" s="40"/>
      <c r="H53" s="40"/>
      <c r="I53" s="8"/>
    </row>
    <row r="54" spans="2:9" ht="9" customHeight="1" x14ac:dyDescent="0.25">
      <c r="B54" s="55"/>
      <c r="C54" s="54"/>
      <c r="D54" s="7"/>
      <c r="E54" s="40"/>
      <c r="F54" s="40"/>
      <c r="G54" s="40"/>
      <c r="H54" s="40"/>
      <c r="I54" s="8"/>
    </row>
    <row r="55" spans="2:9" ht="9" customHeight="1" x14ac:dyDescent="0.25">
      <c r="B55" s="55"/>
      <c r="C55" s="54"/>
      <c r="D55" s="7"/>
      <c r="E55" s="40"/>
      <c r="F55" s="40"/>
      <c r="G55" s="40"/>
      <c r="H55" s="40"/>
      <c r="I55" s="8"/>
    </row>
    <row r="56" spans="2:9" ht="9" customHeight="1" x14ac:dyDescent="0.25">
      <c r="B56" s="55"/>
      <c r="C56" s="54"/>
      <c r="D56" s="7"/>
      <c r="E56" s="40"/>
      <c r="F56" s="40"/>
      <c r="G56" s="40"/>
      <c r="H56" s="40"/>
      <c r="I56" s="8"/>
    </row>
    <row r="57" spans="2:9" ht="9" customHeight="1" x14ac:dyDescent="0.25">
      <c r="B57" s="55"/>
      <c r="C57" s="54"/>
      <c r="D57" s="7"/>
      <c r="E57" s="40"/>
      <c r="F57" s="40"/>
      <c r="G57" s="40"/>
      <c r="H57" s="40"/>
      <c r="I57" s="8"/>
    </row>
    <row r="58" spans="2:9" ht="9" customHeight="1" x14ac:dyDescent="0.25">
      <c r="B58" s="55"/>
      <c r="C58" s="54"/>
      <c r="D58" s="7"/>
      <c r="E58" s="40"/>
      <c r="F58" s="40"/>
      <c r="G58" s="40"/>
      <c r="H58" s="40"/>
      <c r="I58" s="8"/>
    </row>
    <row r="59" spans="2:9" ht="9" customHeight="1" x14ac:dyDescent="0.25">
      <c r="B59" s="55"/>
      <c r="C59" s="53" t="s">
        <v>8</v>
      </c>
      <c r="D59" s="7"/>
      <c r="E59" s="40"/>
      <c r="F59" s="40"/>
      <c r="G59" s="40"/>
      <c r="H59" s="40"/>
      <c r="I59" s="8"/>
    </row>
    <row r="60" spans="2:9" ht="9" customHeight="1" x14ac:dyDescent="0.25">
      <c r="B60" s="55"/>
      <c r="C60" s="54"/>
      <c r="D60" s="7"/>
      <c r="E60" s="40"/>
      <c r="F60" s="40"/>
      <c r="G60" s="40"/>
      <c r="H60" s="40"/>
      <c r="I60" s="8"/>
    </row>
    <row r="61" spans="2:9" ht="9" customHeight="1" x14ac:dyDescent="0.25">
      <c r="B61" s="55"/>
      <c r="C61" s="54"/>
      <c r="D61" s="7"/>
      <c r="E61" s="7"/>
      <c r="F61" s="7"/>
      <c r="G61" s="7"/>
      <c r="H61" s="7"/>
      <c r="I61" s="8"/>
    </row>
    <row r="62" spans="2:9" ht="9" customHeight="1" x14ac:dyDescent="0.25">
      <c r="B62" s="55"/>
      <c r="C62" s="54"/>
      <c r="D62" s="7"/>
      <c r="E62" s="42" t="str">
        <f>IF(Paramètres!C9&lt;&gt;"",Paramètres!C9,"")</f>
        <v>Lot n°20</v>
      </c>
      <c r="F62" s="42"/>
      <c r="G62" s="42"/>
      <c r="H62" s="42"/>
      <c r="I62" s="8"/>
    </row>
    <row r="63" spans="2:9" ht="9" customHeight="1" x14ac:dyDescent="0.25">
      <c r="B63" s="55"/>
      <c r="C63" s="54"/>
      <c r="D63" s="7"/>
      <c r="E63" s="42"/>
      <c r="F63" s="42"/>
      <c r="G63" s="42"/>
      <c r="H63" s="42"/>
      <c r="I63" s="8"/>
    </row>
    <row r="64" spans="2:9" ht="9" customHeight="1" x14ac:dyDescent="0.25">
      <c r="B64" s="55"/>
      <c r="C64" s="54"/>
      <c r="D64" s="7"/>
      <c r="E64" s="42"/>
      <c r="F64" s="42"/>
      <c r="G64" s="42"/>
      <c r="H64" s="42"/>
      <c r="I64" s="8"/>
    </row>
    <row r="65" spans="2:9" ht="9" customHeight="1" x14ac:dyDescent="0.25">
      <c r="B65" s="55"/>
      <c r="C65" s="54"/>
      <c r="D65" s="7"/>
      <c r="E65" s="42"/>
      <c r="F65" s="42"/>
      <c r="G65" s="42"/>
      <c r="H65" s="42"/>
      <c r="I65" s="8"/>
    </row>
    <row r="66" spans="2:9" ht="9" customHeight="1" x14ac:dyDescent="0.25">
      <c r="B66" s="55"/>
      <c r="C66" s="53" t="s">
        <v>7</v>
      </c>
      <c r="D66" s="7"/>
      <c r="E66" s="42" t="str">
        <f>IF(Paramètres!C11&lt;&gt;"",Paramètres!C11,"")</f>
        <v>NETTOYAGE</v>
      </c>
      <c r="F66" s="42"/>
      <c r="G66" s="42"/>
      <c r="H66" s="42"/>
      <c r="I66" s="8"/>
    </row>
    <row r="67" spans="2:9" ht="9" customHeight="1" x14ac:dyDescent="0.25">
      <c r="B67" s="55"/>
      <c r="C67" s="54"/>
      <c r="D67" s="7"/>
      <c r="E67" s="42"/>
      <c r="F67" s="42"/>
      <c r="G67" s="42"/>
      <c r="H67" s="42"/>
      <c r="I67" s="8"/>
    </row>
    <row r="68" spans="2:9" ht="9" customHeight="1" x14ac:dyDescent="0.25">
      <c r="B68" s="55"/>
      <c r="C68" s="54"/>
      <c r="D68" s="7"/>
      <c r="E68" s="42"/>
      <c r="F68" s="42"/>
      <c r="G68" s="42"/>
      <c r="H68" s="42"/>
      <c r="I68" s="8"/>
    </row>
    <row r="69" spans="2:9" ht="9" customHeight="1" x14ac:dyDescent="0.25">
      <c r="B69" s="55"/>
      <c r="C69" s="54"/>
      <c r="D69" s="7"/>
      <c r="E69" s="42"/>
      <c r="F69" s="42"/>
      <c r="G69" s="42"/>
      <c r="H69" s="42"/>
      <c r="I69" s="8"/>
    </row>
    <row r="70" spans="2:9" ht="9" customHeight="1" x14ac:dyDescent="0.25">
      <c r="B70" s="55"/>
      <c r="C70" s="54"/>
      <c r="D70" s="7"/>
      <c r="E70" s="42"/>
      <c r="F70" s="42"/>
      <c r="G70" s="42"/>
      <c r="H70" s="42"/>
      <c r="I70" s="8"/>
    </row>
    <row r="71" spans="2:9" ht="9" customHeight="1" x14ac:dyDescent="0.25">
      <c r="B71" s="55"/>
      <c r="C71" s="54"/>
      <c r="D71" s="7"/>
      <c r="E71" s="43" t="str">
        <f>IF(Paramètres!C3&lt;&gt;"",Paramètres!C3,"")</f>
        <v>DPGF</v>
      </c>
      <c r="F71" s="44"/>
      <c r="G71" s="44"/>
      <c r="H71" s="45"/>
      <c r="I71" s="8"/>
    </row>
    <row r="72" spans="2:9" ht="9" customHeight="1" x14ac:dyDescent="0.25">
      <c r="B72" s="55"/>
      <c r="C72" s="54"/>
      <c r="D72" s="7"/>
      <c r="E72" s="46"/>
      <c r="F72" s="41"/>
      <c r="G72" s="41"/>
      <c r="H72" s="47"/>
      <c r="I72" s="8"/>
    </row>
    <row r="73" spans="2:9" ht="9" customHeight="1" x14ac:dyDescent="0.25">
      <c r="B73" s="55"/>
      <c r="C73" s="53" t="s">
        <v>6</v>
      </c>
      <c r="D73" s="7"/>
      <c r="E73" s="46"/>
      <c r="F73" s="41"/>
      <c r="G73" s="41"/>
      <c r="H73" s="47"/>
      <c r="I73" s="8"/>
    </row>
    <row r="74" spans="2:9" ht="9" customHeight="1" x14ac:dyDescent="0.25">
      <c r="B74" s="55"/>
      <c r="C74" s="54"/>
      <c r="D74" s="7"/>
      <c r="E74" s="46"/>
      <c r="F74" s="41"/>
      <c r="G74" s="41"/>
      <c r="H74" s="47"/>
      <c r="I74" s="8"/>
    </row>
    <row r="75" spans="2:9" ht="9" customHeight="1" x14ac:dyDescent="0.25">
      <c r="B75" s="55"/>
      <c r="C75" s="54"/>
      <c r="D75" s="7"/>
      <c r="E75" s="46"/>
      <c r="F75" s="41"/>
      <c r="G75" s="41"/>
      <c r="H75" s="47"/>
      <c r="I75" s="8"/>
    </row>
    <row r="76" spans="2:9" ht="9" customHeight="1" x14ac:dyDescent="0.25">
      <c r="B76" s="55"/>
      <c r="C76" s="54"/>
      <c r="D76" s="7"/>
      <c r="E76" s="46"/>
      <c r="F76" s="41"/>
      <c r="G76" s="41"/>
      <c r="H76" s="47"/>
      <c r="I76" s="8"/>
    </row>
    <row r="77" spans="2:9" ht="9" customHeight="1" x14ac:dyDescent="0.25">
      <c r="B77" s="55"/>
      <c r="C77" s="54"/>
      <c r="D77" s="7"/>
      <c r="E77" s="48"/>
      <c r="F77" s="49"/>
      <c r="G77" s="49"/>
      <c r="H77" s="50"/>
      <c r="I77" s="8"/>
    </row>
    <row r="78" spans="2:9" ht="9" customHeight="1" x14ac:dyDescent="0.25">
      <c r="B78" s="55"/>
      <c r="C78" s="54"/>
      <c r="D78" s="7"/>
      <c r="E78" s="7"/>
      <c r="F78" s="7"/>
      <c r="G78" s="7"/>
      <c r="H78" s="7"/>
      <c r="I78" s="8"/>
    </row>
    <row r="79" spans="2:9" ht="9" customHeight="1" x14ac:dyDescent="0.25">
      <c r="B79" s="55"/>
      <c r="C79" s="54"/>
      <c r="D79" s="7"/>
      <c r="E79" s="7"/>
      <c r="F79" s="51" t="s">
        <v>0</v>
      </c>
      <c r="G79" s="51" t="str">
        <f>IF(Paramètres!C7&lt;&gt;"",Paramètres!C7,"")</f>
        <v>24.09</v>
      </c>
      <c r="H79" s="7"/>
      <c r="I79" s="8"/>
    </row>
    <row r="80" spans="2:9" ht="9" customHeight="1" x14ac:dyDescent="0.25">
      <c r="B80" s="55"/>
      <c r="C80" s="53" t="s">
        <v>5</v>
      </c>
      <c r="D80" s="7"/>
      <c r="E80" s="7"/>
      <c r="F80" s="51"/>
      <c r="G80" s="51"/>
      <c r="H80" s="7"/>
      <c r="I80" s="8"/>
    </row>
    <row r="81" spans="2:9" ht="9" customHeight="1" x14ac:dyDescent="0.25">
      <c r="B81" s="55"/>
      <c r="C81" s="54"/>
      <c r="D81" s="7"/>
      <c r="E81" s="7"/>
      <c r="F81" s="51" t="s">
        <v>1</v>
      </c>
      <c r="G81" s="51" t="str">
        <f>IF(Paramètres!C13&lt;&gt;"",Paramètres!C13,"")</f>
        <v>07/05/2025</v>
      </c>
      <c r="H81" s="7"/>
      <c r="I81" s="8"/>
    </row>
    <row r="82" spans="2:9" ht="9" customHeight="1" x14ac:dyDescent="0.25">
      <c r="B82" s="55"/>
      <c r="C82" s="54"/>
      <c r="D82" s="7"/>
      <c r="E82" s="7"/>
      <c r="F82" s="51"/>
      <c r="G82" s="51"/>
      <c r="H82" s="7"/>
      <c r="I82" s="8"/>
    </row>
    <row r="83" spans="2:9" ht="9" customHeight="1" x14ac:dyDescent="0.25">
      <c r="B83" s="55"/>
      <c r="C83" s="54"/>
      <c r="D83" s="7"/>
      <c r="E83" s="7"/>
      <c r="F83" s="51" t="s">
        <v>2</v>
      </c>
      <c r="G83" s="51" t="str">
        <f>IF(Paramètres!C15&lt;&gt;"",Paramètres!C15,"")</f>
        <v>DCE</v>
      </c>
      <c r="H83" s="7"/>
      <c r="I83" s="8"/>
    </row>
    <row r="84" spans="2:9" ht="9" customHeight="1" x14ac:dyDescent="0.25">
      <c r="B84" s="55"/>
      <c r="C84" s="54"/>
      <c r="D84" s="7"/>
      <c r="E84" s="7"/>
      <c r="F84" s="51"/>
      <c r="G84" s="51"/>
      <c r="H84" s="7"/>
      <c r="I84" s="8"/>
    </row>
    <row r="85" spans="2:9" ht="9" customHeight="1" x14ac:dyDescent="0.25">
      <c r="B85" s="55"/>
      <c r="C85" s="54"/>
      <c r="D85" s="7"/>
      <c r="E85" s="7"/>
      <c r="F85" s="51" t="s">
        <v>3</v>
      </c>
      <c r="G85" s="51" t="str">
        <f>IF(Paramètres!C17&lt;&gt;"",Paramètres!C17,"")</f>
        <v/>
      </c>
      <c r="H85" s="7"/>
      <c r="I85" s="8"/>
    </row>
    <row r="86" spans="2:9" ht="9" customHeight="1" x14ac:dyDescent="0.25">
      <c r="B86" s="55"/>
      <c r="C86" s="54"/>
      <c r="D86" s="7"/>
      <c r="E86" s="7"/>
      <c r="F86" s="51"/>
      <c r="G86" s="51"/>
      <c r="H86" s="7"/>
      <c r="I86" s="8"/>
    </row>
    <row r="87" spans="2:9" ht="9" customHeight="1" x14ac:dyDescent="0.25">
      <c r="B87" s="9"/>
      <c r="C87" s="10"/>
      <c r="D87" s="11"/>
      <c r="E87" s="11"/>
      <c r="F87" s="11"/>
      <c r="G87" s="11"/>
      <c r="H87" s="11"/>
      <c r="I87" s="12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63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5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idden="1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27</v>
      </c>
    </row>
    <row r="3" spans="1:18" ht="22.5" x14ac:dyDescent="0.25">
      <c r="A3" s="7" t="s">
        <v>28</v>
      </c>
      <c r="B3" s="13" t="s">
        <v>29</v>
      </c>
      <c r="C3" s="13" t="s">
        <v>30</v>
      </c>
      <c r="D3" s="56" t="s">
        <v>31</v>
      </c>
      <c r="E3" s="56"/>
      <c r="F3" s="56"/>
      <c r="G3" s="13" t="s">
        <v>17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  <c r="R3" s="13" t="s">
        <v>42</v>
      </c>
    </row>
    <row r="4" spans="1:18" ht="15.75" customHeight="1" x14ac:dyDescent="0.25">
      <c r="A4" s="7">
        <v>2</v>
      </c>
      <c r="B4" s="14" t="s">
        <v>43</v>
      </c>
      <c r="C4" s="14"/>
      <c r="D4" s="57" t="s">
        <v>44</v>
      </c>
      <c r="E4" s="57"/>
      <c r="F4" s="57"/>
      <c r="G4" s="15"/>
      <c r="H4" s="15"/>
      <c r="I4" s="15"/>
      <c r="J4" s="15"/>
      <c r="K4" s="16"/>
      <c r="L4" s="7"/>
    </row>
    <row r="5" spans="1:18" ht="15.75" x14ac:dyDescent="0.25">
      <c r="A5" s="7">
        <v>2</v>
      </c>
      <c r="B5" s="17">
        <v>1</v>
      </c>
      <c r="C5" s="17"/>
      <c r="D5" s="58" t="s">
        <v>45</v>
      </c>
      <c r="E5" s="59"/>
      <c r="F5" s="59"/>
      <c r="G5" s="18"/>
      <c r="H5" s="18"/>
      <c r="I5" s="18"/>
      <c r="J5" s="18"/>
      <c r="K5" s="19"/>
      <c r="L5" s="7"/>
    </row>
    <row r="6" spans="1:18" ht="47.25" customHeight="1" x14ac:dyDescent="0.25">
      <c r="A6" s="7">
        <v>3</v>
      </c>
      <c r="B6" s="17" t="s">
        <v>46</v>
      </c>
      <c r="C6" s="17"/>
      <c r="D6" s="59" t="s">
        <v>47</v>
      </c>
      <c r="E6" s="59"/>
      <c r="F6" s="59"/>
      <c r="G6" s="18"/>
      <c r="H6" s="18"/>
      <c r="I6" s="18"/>
      <c r="J6" s="18"/>
      <c r="K6" s="19"/>
      <c r="L6" s="7"/>
    </row>
    <row r="7" spans="1:18" x14ac:dyDescent="0.25">
      <c r="A7" s="7" t="s">
        <v>48</v>
      </c>
      <c r="B7" s="20"/>
      <c r="C7" s="20"/>
      <c r="D7" s="60"/>
      <c r="E7" s="60"/>
      <c r="F7" s="60"/>
      <c r="K7" s="20"/>
    </row>
    <row r="8" spans="1:18" ht="25.5" customHeight="1" x14ac:dyDescent="0.25">
      <c r="B8" s="20"/>
      <c r="C8" s="20"/>
      <c r="D8" s="63" t="s">
        <v>47</v>
      </c>
      <c r="E8" s="64"/>
      <c r="F8" s="64"/>
      <c r="G8" s="61"/>
      <c r="H8" s="61"/>
      <c r="I8" s="61"/>
      <c r="J8" s="61"/>
      <c r="K8" s="62"/>
    </row>
    <row r="9" spans="1:18" x14ac:dyDescent="0.25">
      <c r="B9" s="20"/>
      <c r="C9" s="20"/>
      <c r="D9" s="66"/>
      <c r="E9" s="40"/>
      <c r="F9" s="40"/>
      <c r="G9" s="40"/>
      <c r="H9" s="40"/>
      <c r="I9" s="40"/>
      <c r="J9" s="40"/>
      <c r="K9" s="65"/>
    </row>
    <row r="10" spans="1:18" x14ac:dyDescent="0.25">
      <c r="B10" s="20"/>
      <c r="C10" s="20"/>
      <c r="D10" s="69" t="s">
        <v>49</v>
      </c>
      <c r="E10" s="70"/>
      <c r="F10" s="70"/>
      <c r="G10" s="67">
        <f>SUMIF(L7:L7, IF(L6="","",L6), K7:K7)</f>
        <v>0</v>
      </c>
      <c r="H10" s="67"/>
      <c r="I10" s="67"/>
      <c r="J10" s="67"/>
      <c r="K10" s="68"/>
    </row>
    <row r="11" spans="1:18" hidden="1" x14ac:dyDescent="0.25">
      <c r="B11" s="20"/>
      <c r="C11" s="20"/>
      <c r="D11" s="73" t="s">
        <v>50</v>
      </c>
      <c r="E11" s="74"/>
      <c r="F11" s="74"/>
      <c r="G11" s="71">
        <f>ROUND(SUMIF(L7:L7, IF(L6="","",L6), K7:K7) * 0.2, 2)</f>
        <v>0</v>
      </c>
      <c r="H11" s="71"/>
      <c r="I11" s="71"/>
      <c r="J11" s="71"/>
      <c r="K11" s="72"/>
    </row>
    <row r="12" spans="1:18" hidden="1" x14ac:dyDescent="0.25">
      <c r="B12" s="20"/>
      <c r="C12" s="20"/>
      <c r="D12" s="69" t="s">
        <v>51</v>
      </c>
      <c r="E12" s="70"/>
      <c r="F12" s="70"/>
      <c r="G12" s="67">
        <f>SUM(G10:G11)</f>
        <v>0</v>
      </c>
      <c r="H12" s="67"/>
      <c r="I12" s="67"/>
      <c r="J12" s="67"/>
      <c r="K12" s="68"/>
    </row>
    <row r="13" spans="1:18" ht="15.75" customHeight="1" x14ac:dyDescent="0.25">
      <c r="A13" s="7">
        <v>3</v>
      </c>
      <c r="B13" s="17" t="s">
        <v>52</v>
      </c>
      <c r="C13" s="17"/>
      <c r="D13" s="59" t="s">
        <v>53</v>
      </c>
      <c r="E13" s="59"/>
      <c r="F13" s="59"/>
      <c r="G13" s="18"/>
      <c r="H13" s="18"/>
      <c r="I13" s="18"/>
      <c r="J13" s="18"/>
      <c r="K13" s="19"/>
      <c r="L13" s="7"/>
    </row>
    <row r="14" spans="1:18" x14ac:dyDescent="0.25">
      <c r="A14" s="7">
        <v>4</v>
      </c>
      <c r="B14" s="17" t="s">
        <v>54</v>
      </c>
      <c r="C14" s="17"/>
      <c r="D14" s="75" t="s">
        <v>55</v>
      </c>
      <c r="E14" s="75"/>
      <c r="F14" s="75"/>
      <c r="G14" s="21"/>
      <c r="H14" s="21"/>
      <c r="I14" s="21"/>
      <c r="J14" s="21"/>
      <c r="K14" s="22"/>
      <c r="L14" s="7"/>
    </row>
    <row r="15" spans="1:18" x14ac:dyDescent="0.25">
      <c r="A15" s="7">
        <v>9</v>
      </c>
      <c r="B15" s="23" t="s">
        <v>56</v>
      </c>
      <c r="C15" s="23"/>
      <c r="D15" s="76" t="s">
        <v>57</v>
      </c>
      <c r="E15" s="77"/>
      <c r="F15" s="77"/>
      <c r="G15" s="24" t="s">
        <v>58</v>
      </c>
      <c r="H15" s="25"/>
      <c r="I15" s="25"/>
      <c r="J15" s="26"/>
      <c r="K15" s="26">
        <f>IF(AND(H15= "",I15= ""), 0, ROUND(ROUND(J15, 2) * ROUND(IF(I15="",H15,I15),  0), 2))</f>
        <v>0</v>
      </c>
      <c r="L15" s="7"/>
      <c r="N15" s="27">
        <v>0.2</v>
      </c>
      <c r="R15" s="7">
        <v>491</v>
      </c>
    </row>
    <row r="16" spans="1:18" ht="45" customHeight="1" x14ac:dyDescent="0.25">
      <c r="A16" s="7" t="s">
        <v>59</v>
      </c>
      <c r="B16" s="28"/>
      <c r="C16" s="28"/>
      <c r="D16" s="78" t="s">
        <v>60</v>
      </c>
      <c r="E16" s="78"/>
      <c r="F16" s="78"/>
      <c r="G16" s="78"/>
      <c r="H16" s="78"/>
      <c r="I16" s="78"/>
      <c r="J16" s="78"/>
      <c r="K16" s="28"/>
    </row>
    <row r="17" spans="1:18" hidden="1" x14ac:dyDescent="0.25">
      <c r="A17" s="7" t="s">
        <v>61</v>
      </c>
    </row>
    <row r="18" spans="1:18" ht="16.5" x14ac:dyDescent="0.25">
      <c r="A18" s="7">
        <v>9</v>
      </c>
      <c r="B18" s="23" t="s">
        <v>62</v>
      </c>
      <c r="C18" s="23"/>
      <c r="D18" s="76" t="s">
        <v>63</v>
      </c>
      <c r="E18" s="77"/>
      <c r="F18" s="77"/>
      <c r="G18" s="24" t="s">
        <v>58</v>
      </c>
      <c r="H18" s="25"/>
      <c r="I18" s="25"/>
      <c r="J18" s="26"/>
      <c r="K18" s="26">
        <f>IF(AND(H18= "",I18= ""), 0, ROUND(ROUND(J18, 2) * ROUND(IF(I18="",H18,I18),  0), 2))</f>
        <v>0</v>
      </c>
      <c r="L18" s="7"/>
      <c r="N18" s="27">
        <v>0.2</v>
      </c>
      <c r="R18" s="7">
        <v>491</v>
      </c>
    </row>
    <row r="19" spans="1:18" ht="45" customHeight="1" x14ac:dyDescent="0.25">
      <c r="A19" s="7" t="s">
        <v>59</v>
      </c>
      <c r="B19" s="28"/>
      <c r="C19" s="28"/>
      <c r="D19" s="78" t="s">
        <v>64</v>
      </c>
      <c r="E19" s="78"/>
      <c r="F19" s="78"/>
      <c r="G19" s="78"/>
      <c r="H19" s="78"/>
      <c r="I19" s="78"/>
      <c r="J19" s="78"/>
      <c r="K19" s="28"/>
    </row>
    <row r="20" spans="1:18" hidden="1" x14ac:dyDescent="0.25">
      <c r="A20" s="7" t="s">
        <v>61</v>
      </c>
    </row>
    <row r="21" spans="1:18" ht="16.5" x14ac:dyDescent="0.25">
      <c r="A21" s="7">
        <v>9</v>
      </c>
      <c r="B21" s="23" t="s">
        <v>65</v>
      </c>
      <c r="C21" s="23"/>
      <c r="D21" s="76" t="s">
        <v>66</v>
      </c>
      <c r="E21" s="77"/>
      <c r="F21" s="77"/>
      <c r="G21" s="24" t="s">
        <v>58</v>
      </c>
      <c r="H21" s="25"/>
      <c r="I21" s="25"/>
      <c r="J21" s="26"/>
      <c r="K21" s="26">
        <f>IF(AND(H21= "",I21= ""), 0, ROUND(ROUND(J21, 2) * ROUND(IF(I21="",H21,I21),  0), 2))</f>
        <v>0</v>
      </c>
      <c r="L21" s="7"/>
      <c r="N21" s="27">
        <v>0.2</v>
      </c>
      <c r="R21" s="7">
        <v>491</v>
      </c>
    </row>
    <row r="22" spans="1:18" ht="45" customHeight="1" x14ac:dyDescent="0.25">
      <c r="A22" s="7" t="s">
        <v>59</v>
      </c>
      <c r="B22" s="28"/>
      <c r="C22" s="28"/>
      <c r="D22" s="78" t="s">
        <v>67</v>
      </c>
      <c r="E22" s="78"/>
      <c r="F22" s="78"/>
      <c r="G22" s="78"/>
      <c r="H22" s="78"/>
      <c r="I22" s="78"/>
      <c r="J22" s="78"/>
      <c r="K22" s="28"/>
    </row>
    <row r="23" spans="1:18" hidden="1" x14ac:dyDescent="0.25">
      <c r="A23" s="7" t="s">
        <v>61</v>
      </c>
    </row>
    <row r="24" spans="1:18" hidden="1" x14ac:dyDescent="0.25">
      <c r="A24" s="7" t="s">
        <v>68</v>
      </c>
    </row>
    <row r="25" spans="1:18" x14ac:dyDescent="0.25">
      <c r="A25" s="7" t="s">
        <v>48</v>
      </c>
      <c r="B25" s="20"/>
      <c r="C25" s="20"/>
      <c r="D25" s="60"/>
      <c r="E25" s="60"/>
      <c r="F25" s="60"/>
      <c r="K25" s="20"/>
    </row>
    <row r="26" spans="1:18" x14ac:dyDescent="0.25">
      <c r="B26" s="20"/>
      <c r="C26" s="20"/>
      <c r="D26" s="63" t="s">
        <v>53</v>
      </c>
      <c r="E26" s="64"/>
      <c r="F26" s="64"/>
      <c r="G26" s="61"/>
      <c r="H26" s="61"/>
      <c r="I26" s="61"/>
      <c r="J26" s="61"/>
      <c r="K26" s="62"/>
    </row>
    <row r="27" spans="1:18" x14ac:dyDescent="0.25">
      <c r="B27" s="20"/>
      <c r="C27" s="20"/>
      <c r="D27" s="66"/>
      <c r="E27" s="40"/>
      <c r="F27" s="40"/>
      <c r="G27" s="40"/>
      <c r="H27" s="40"/>
      <c r="I27" s="40"/>
      <c r="J27" s="40"/>
      <c r="K27" s="65"/>
    </row>
    <row r="28" spans="1:18" x14ac:dyDescent="0.25">
      <c r="B28" s="20"/>
      <c r="C28" s="20"/>
      <c r="D28" s="69" t="s">
        <v>49</v>
      </c>
      <c r="E28" s="70"/>
      <c r="F28" s="70"/>
      <c r="G28" s="67">
        <f>SUMIF(L14:L25, IF(L13="","",L13), K14:K25)</f>
        <v>0</v>
      </c>
      <c r="H28" s="67"/>
      <c r="I28" s="67"/>
      <c r="J28" s="67"/>
      <c r="K28" s="68"/>
    </row>
    <row r="29" spans="1:18" hidden="1" x14ac:dyDescent="0.25">
      <c r="B29" s="20"/>
      <c r="C29" s="20"/>
      <c r="D29" s="73" t="s">
        <v>50</v>
      </c>
      <c r="E29" s="74"/>
      <c r="F29" s="74"/>
      <c r="G29" s="71">
        <f>ROUND(SUMIF(L14:L25, IF(L13="","",L13), K14:K25) * 0.2, 2)</f>
        <v>0</v>
      </c>
      <c r="H29" s="71"/>
      <c r="I29" s="71"/>
      <c r="J29" s="71"/>
      <c r="K29" s="72"/>
    </row>
    <row r="30" spans="1:18" hidden="1" x14ac:dyDescent="0.25">
      <c r="B30" s="20"/>
      <c r="C30" s="20"/>
      <c r="D30" s="69" t="s">
        <v>51</v>
      </c>
      <c r="E30" s="70"/>
      <c r="F30" s="70"/>
      <c r="G30" s="67">
        <f>SUM(G28:G29)</f>
        <v>0</v>
      </c>
      <c r="H30" s="67"/>
      <c r="I30" s="67"/>
      <c r="J30" s="67"/>
      <c r="K30" s="68"/>
    </row>
    <row r="31" spans="1:18" ht="47.25" customHeight="1" x14ac:dyDescent="0.25">
      <c r="A31" s="7">
        <v>3</v>
      </c>
      <c r="B31" s="17" t="s">
        <v>69</v>
      </c>
      <c r="C31" s="17"/>
      <c r="D31" s="59" t="s">
        <v>70</v>
      </c>
      <c r="E31" s="59"/>
      <c r="F31" s="59"/>
      <c r="G31" s="18"/>
      <c r="H31" s="18"/>
      <c r="I31" s="18"/>
      <c r="J31" s="18"/>
      <c r="K31" s="19"/>
      <c r="L31" s="7"/>
    </row>
    <row r="32" spans="1:18" x14ac:dyDescent="0.25">
      <c r="A32" s="7">
        <v>9</v>
      </c>
      <c r="B32" s="23" t="s">
        <v>71</v>
      </c>
      <c r="C32" s="23"/>
      <c r="D32" s="76" t="s">
        <v>72</v>
      </c>
      <c r="E32" s="77"/>
      <c r="F32" s="77"/>
      <c r="G32" s="24" t="s">
        <v>17</v>
      </c>
      <c r="H32" s="25"/>
      <c r="I32" s="25"/>
      <c r="J32" s="26"/>
      <c r="K32" s="26">
        <f>IF(AND(H32= "",I32= ""), 0, ROUND(ROUND(J32, 2) * ROUND(IF(I32="",H32,I32),  0), 2))</f>
        <v>0</v>
      </c>
      <c r="L32" s="7"/>
      <c r="N32" s="27">
        <v>0.2</v>
      </c>
      <c r="R32" s="7">
        <v>491</v>
      </c>
    </row>
    <row r="33" spans="1:18" hidden="1" x14ac:dyDescent="0.25">
      <c r="A33" s="7" t="s">
        <v>61</v>
      </c>
    </row>
    <row r="34" spans="1:18" x14ac:dyDescent="0.25">
      <c r="A34" s="7">
        <v>9</v>
      </c>
      <c r="B34" s="23" t="s">
        <v>73</v>
      </c>
      <c r="C34" s="23"/>
      <c r="D34" s="76" t="s">
        <v>74</v>
      </c>
      <c r="E34" s="77"/>
      <c r="F34" s="77"/>
      <c r="G34" s="24" t="s">
        <v>17</v>
      </c>
      <c r="H34" s="25"/>
      <c r="I34" s="25"/>
      <c r="J34" s="26"/>
      <c r="K34" s="26">
        <f>IF(AND(H34= "",I34= ""), 0, ROUND(ROUND(J34, 2) * ROUND(IF(I34="",H34,I34),  0), 2))</f>
        <v>0</v>
      </c>
      <c r="L34" s="7"/>
      <c r="N34" s="27">
        <v>0.2</v>
      </c>
      <c r="R34" s="7">
        <v>491</v>
      </c>
    </row>
    <row r="35" spans="1:18" hidden="1" x14ac:dyDescent="0.25">
      <c r="A35" s="7" t="s">
        <v>61</v>
      </c>
    </row>
    <row r="36" spans="1:18" x14ac:dyDescent="0.25">
      <c r="A36" s="7" t="s">
        <v>48</v>
      </c>
      <c r="B36" s="20"/>
      <c r="C36" s="20"/>
      <c r="D36" s="60"/>
      <c r="E36" s="60"/>
      <c r="F36" s="60"/>
      <c r="K36" s="20"/>
    </row>
    <row r="37" spans="1:18" ht="38.25" customHeight="1" x14ac:dyDescent="0.25">
      <c r="B37" s="20"/>
      <c r="C37" s="20"/>
      <c r="D37" s="63" t="s">
        <v>70</v>
      </c>
      <c r="E37" s="64"/>
      <c r="F37" s="64"/>
      <c r="G37" s="61"/>
      <c r="H37" s="61"/>
      <c r="I37" s="61"/>
      <c r="J37" s="61"/>
      <c r="K37" s="62"/>
    </row>
    <row r="38" spans="1:18" x14ac:dyDescent="0.25">
      <c r="B38" s="20"/>
      <c r="C38" s="20"/>
      <c r="D38" s="66"/>
      <c r="E38" s="40"/>
      <c r="F38" s="40"/>
      <c r="G38" s="40"/>
      <c r="H38" s="40"/>
      <c r="I38" s="40"/>
      <c r="J38" s="40"/>
      <c r="K38" s="65"/>
    </row>
    <row r="39" spans="1:18" x14ac:dyDescent="0.25">
      <c r="B39" s="20"/>
      <c r="C39" s="20"/>
      <c r="D39" s="69" t="s">
        <v>49</v>
      </c>
      <c r="E39" s="70"/>
      <c r="F39" s="70"/>
      <c r="G39" s="67">
        <f>SUMIF(L32:L36, IF(L31="","",L31), K32:K36)</f>
        <v>0</v>
      </c>
      <c r="H39" s="67"/>
      <c r="I39" s="67"/>
      <c r="J39" s="67"/>
      <c r="K39" s="68"/>
    </row>
    <row r="40" spans="1:18" hidden="1" x14ac:dyDescent="0.25">
      <c r="B40" s="20"/>
      <c r="C40" s="20"/>
      <c r="D40" s="73" t="s">
        <v>50</v>
      </c>
      <c r="E40" s="74"/>
      <c r="F40" s="74"/>
      <c r="G40" s="71">
        <f>ROUND(SUMIF(L32:L36, IF(L31="","",L31), K32:K36) * 0.2, 2)</f>
        <v>0</v>
      </c>
      <c r="H40" s="71"/>
      <c r="I40" s="71"/>
      <c r="J40" s="71"/>
      <c r="K40" s="72"/>
    </row>
    <row r="41" spans="1:18" hidden="1" x14ac:dyDescent="0.25">
      <c r="B41" s="20"/>
      <c r="C41" s="20"/>
      <c r="D41" s="69" t="s">
        <v>51</v>
      </c>
      <c r="E41" s="70"/>
      <c r="F41" s="70"/>
      <c r="G41" s="67">
        <f>SUM(G39:G40)</f>
        <v>0</v>
      </c>
      <c r="H41" s="67"/>
      <c r="I41" s="67"/>
      <c r="J41" s="67"/>
      <c r="K41" s="68"/>
    </row>
    <row r="42" spans="1:18" x14ac:dyDescent="0.25">
      <c r="A42" s="7" t="s">
        <v>75</v>
      </c>
      <c r="B42" s="20"/>
      <c r="C42" s="20"/>
      <c r="D42" s="60"/>
      <c r="E42" s="60"/>
      <c r="F42" s="60"/>
      <c r="K42" s="20"/>
    </row>
    <row r="43" spans="1:18" x14ac:dyDescent="0.25">
      <c r="B43" s="20"/>
      <c r="C43" s="20"/>
      <c r="D43" s="63" t="s">
        <v>45</v>
      </c>
      <c r="E43" s="64"/>
      <c r="F43" s="64"/>
      <c r="G43" s="61"/>
      <c r="H43" s="61"/>
      <c r="I43" s="61"/>
      <c r="J43" s="61"/>
      <c r="K43" s="62"/>
    </row>
    <row r="44" spans="1:18" x14ac:dyDescent="0.25">
      <c r="B44" s="20"/>
      <c r="C44" s="20"/>
      <c r="D44" s="66"/>
      <c r="E44" s="40"/>
      <c r="F44" s="40"/>
      <c r="G44" s="40"/>
      <c r="H44" s="40"/>
      <c r="I44" s="40"/>
      <c r="J44" s="40"/>
      <c r="K44" s="65"/>
    </row>
    <row r="45" spans="1:18" x14ac:dyDescent="0.25">
      <c r="B45" s="20"/>
      <c r="C45" s="20"/>
      <c r="D45" s="69" t="s">
        <v>49</v>
      </c>
      <c r="E45" s="70"/>
      <c r="F45" s="70"/>
      <c r="G45" s="67">
        <f>SUMIF(L6:L42, IF(L5="","",L5), K6:K42)</f>
        <v>0</v>
      </c>
      <c r="H45" s="67"/>
      <c r="I45" s="67"/>
      <c r="J45" s="67"/>
      <c r="K45" s="68"/>
    </row>
    <row r="46" spans="1:18" hidden="1" x14ac:dyDescent="0.25">
      <c r="B46" s="20"/>
      <c r="C46" s="20"/>
      <c r="D46" s="73" t="s">
        <v>50</v>
      </c>
      <c r="E46" s="74"/>
      <c r="F46" s="74"/>
      <c r="G46" s="71">
        <f>ROUND(SUMIF(L6:L42, IF(L5="","",L5), K6:K42) * 0.2, 2)</f>
        <v>0</v>
      </c>
      <c r="H46" s="71"/>
      <c r="I46" s="71"/>
      <c r="J46" s="71"/>
      <c r="K46" s="72"/>
    </row>
    <row r="47" spans="1:18" hidden="1" x14ac:dyDescent="0.25">
      <c r="B47" s="20"/>
      <c r="C47" s="20"/>
      <c r="D47" s="69" t="s">
        <v>51</v>
      </c>
      <c r="E47" s="70"/>
      <c r="F47" s="70"/>
      <c r="G47" s="67">
        <f>SUM(G45:G46)</f>
        <v>0</v>
      </c>
      <c r="H47" s="67"/>
      <c r="I47" s="67"/>
      <c r="J47" s="67"/>
      <c r="K47" s="68"/>
    </row>
    <row r="48" spans="1:18" ht="31.5" customHeight="1" x14ac:dyDescent="0.25">
      <c r="B48" s="3"/>
      <c r="C48" s="3"/>
      <c r="D48" s="79" t="s">
        <v>76</v>
      </c>
      <c r="E48" s="79"/>
      <c r="F48" s="79"/>
      <c r="G48" s="79"/>
      <c r="H48" s="79"/>
      <c r="I48" s="79"/>
      <c r="J48" s="79"/>
      <c r="K48" s="79"/>
    </row>
    <row r="50" spans="1:11" ht="15.75" x14ac:dyDescent="0.25">
      <c r="D50" s="80" t="s">
        <v>77</v>
      </c>
      <c r="E50" s="80"/>
      <c r="F50" s="80"/>
      <c r="G50" s="80"/>
      <c r="H50" s="80"/>
      <c r="I50" s="80"/>
      <c r="J50" s="80"/>
      <c r="K50" s="80"/>
    </row>
    <row r="51" spans="1:11" x14ac:dyDescent="0.25">
      <c r="D51" s="83" t="s">
        <v>45</v>
      </c>
      <c r="E51" s="84"/>
      <c r="F51" s="84"/>
      <c r="G51" s="81">
        <f>SUMIF(L15:L34, "", K15:K34)</f>
        <v>0</v>
      </c>
      <c r="H51" s="82"/>
      <c r="I51" s="82"/>
      <c r="J51" s="82"/>
      <c r="K51" s="82"/>
    </row>
    <row r="52" spans="1:11" x14ac:dyDescent="0.25">
      <c r="D52" s="85" t="s">
        <v>78</v>
      </c>
      <c r="E52" s="86"/>
      <c r="F52" s="86"/>
      <c r="G52" s="30"/>
      <c r="H52" s="30"/>
      <c r="I52" s="30"/>
      <c r="J52" s="30"/>
      <c r="K52" s="31"/>
    </row>
    <row r="53" spans="1:11" x14ac:dyDescent="0.25">
      <c r="D53" s="87"/>
      <c r="E53" s="88"/>
      <c r="F53" s="88"/>
      <c r="G53" s="88"/>
      <c r="H53" s="88"/>
      <c r="I53" s="88"/>
      <c r="J53" s="88"/>
      <c r="K53" s="89"/>
    </row>
    <row r="54" spans="1:11" x14ac:dyDescent="0.25">
      <c r="A54" s="32"/>
      <c r="D54" s="90" t="s">
        <v>49</v>
      </c>
      <c r="E54" s="40"/>
      <c r="F54" s="40"/>
      <c r="G54" s="91">
        <f>SUMIF(L6:L48, IF(L5="","",L5), K6:K48)</f>
        <v>0</v>
      </c>
      <c r="H54" s="92"/>
      <c r="I54" s="92"/>
      <c r="J54" s="92"/>
      <c r="K54" s="93"/>
    </row>
    <row r="55" spans="1:11" x14ac:dyDescent="0.25">
      <c r="A55" s="32"/>
      <c r="D55" s="90" t="s">
        <v>50</v>
      </c>
      <c r="E55" s="40"/>
      <c r="F55" s="40"/>
      <c r="G55" s="91">
        <f>ROUND(SUMIF(L6:L48, IF(L5="","",L5), K6:K48) * 0.2, 2)</f>
        <v>0</v>
      </c>
      <c r="H55" s="92"/>
      <c r="I55" s="92"/>
      <c r="J55" s="92"/>
      <c r="K55" s="93"/>
    </row>
    <row r="56" spans="1:11" x14ac:dyDescent="0.25">
      <c r="D56" s="94" t="s">
        <v>51</v>
      </c>
      <c r="E56" s="95"/>
      <c r="F56" s="95"/>
      <c r="G56" s="96">
        <f>SUM(G54:G55)</f>
        <v>0</v>
      </c>
      <c r="H56" s="97"/>
      <c r="I56" s="97"/>
      <c r="J56" s="97"/>
      <c r="K56" s="98"/>
    </row>
    <row r="57" spans="1:11" x14ac:dyDescent="0.25">
      <c r="D57" s="99"/>
      <c r="E57" s="40"/>
      <c r="F57" s="40"/>
      <c r="G57" s="40"/>
      <c r="H57" s="40"/>
      <c r="I57" s="40"/>
      <c r="J57" s="40"/>
      <c r="K57" s="40"/>
    </row>
    <row r="58" spans="1:11" x14ac:dyDescent="0.25">
      <c r="D58" s="100" t="s">
        <v>79</v>
      </c>
      <c r="E58" s="100"/>
      <c r="F58" s="100"/>
      <c r="G58" s="100"/>
      <c r="H58" s="100"/>
      <c r="I58" s="100"/>
      <c r="J58" s="100"/>
      <c r="K58" s="100"/>
    </row>
    <row r="59" spans="1:11" x14ac:dyDescent="0.25">
      <c r="D59" s="101" t="str">
        <f>IF(Paramètres!AA2&lt;&gt;"",Paramètres!AA2,"")</f>
        <v xml:space="preserve">Zéro euro </v>
      </c>
      <c r="E59" s="101"/>
      <c r="F59" s="101"/>
      <c r="G59" s="101"/>
      <c r="H59" s="101"/>
      <c r="I59" s="101"/>
      <c r="J59" s="101"/>
      <c r="K59" s="101"/>
    </row>
    <row r="60" spans="1:11" x14ac:dyDescent="0.25">
      <c r="D60" s="101"/>
      <c r="E60" s="101"/>
      <c r="F60" s="101"/>
      <c r="G60" s="101"/>
      <c r="H60" s="101"/>
      <c r="I60" s="101"/>
      <c r="J60" s="101"/>
      <c r="K60" s="101"/>
    </row>
    <row r="61" spans="1:11" ht="56.65" customHeight="1" x14ac:dyDescent="0.25">
      <c r="G61" s="102" t="s">
        <v>80</v>
      </c>
      <c r="H61" s="102"/>
      <c r="I61" s="102"/>
      <c r="J61" s="102"/>
      <c r="K61" s="102"/>
    </row>
    <row r="63" spans="1:11" ht="85.15" customHeight="1" x14ac:dyDescent="0.25">
      <c r="D63" s="103" t="s">
        <v>81</v>
      </c>
      <c r="E63" s="103"/>
      <c r="G63" s="103" t="s">
        <v>82</v>
      </c>
      <c r="H63" s="103"/>
      <c r="I63" s="103"/>
      <c r="J63" s="103"/>
      <c r="K63" s="103"/>
    </row>
  </sheetData>
  <mergeCells count="78">
    <mergeCell ref="D60:K60"/>
    <mergeCell ref="G61:K61"/>
    <mergeCell ref="D63:E63"/>
    <mergeCell ref="G63:K63"/>
    <mergeCell ref="D56:F56"/>
    <mergeCell ref="G56:K56"/>
    <mergeCell ref="D57:K57"/>
    <mergeCell ref="D58:K58"/>
    <mergeCell ref="D59:K59"/>
    <mergeCell ref="D53:K53"/>
    <mergeCell ref="D54:F54"/>
    <mergeCell ref="G54:K54"/>
    <mergeCell ref="D55:F55"/>
    <mergeCell ref="G55:K55"/>
    <mergeCell ref="D48:K48"/>
    <mergeCell ref="D50:K50"/>
    <mergeCell ref="G51:K51"/>
    <mergeCell ref="D51:F51"/>
    <mergeCell ref="D52:F52"/>
    <mergeCell ref="G45:K45"/>
    <mergeCell ref="D45:F45"/>
    <mergeCell ref="G46:K46"/>
    <mergeCell ref="D46:F46"/>
    <mergeCell ref="G47:K47"/>
    <mergeCell ref="D47:F47"/>
    <mergeCell ref="D42:F42"/>
    <mergeCell ref="G43:K43"/>
    <mergeCell ref="D43:F43"/>
    <mergeCell ref="G44:K44"/>
    <mergeCell ref="D44:F44"/>
    <mergeCell ref="G39:K39"/>
    <mergeCell ref="D39:F39"/>
    <mergeCell ref="G40:K40"/>
    <mergeCell ref="D40:F40"/>
    <mergeCell ref="G41:K41"/>
    <mergeCell ref="D41:F41"/>
    <mergeCell ref="D36:F36"/>
    <mergeCell ref="G37:K37"/>
    <mergeCell ref="D37:F37"/>
    <mergeCell ref="G38:K38"/>
    <mergeCell ref="D38:F38"/>
    <mergeCell ref="G30:K30"/>
    <mergeCell ref="D30:F30"/>
    <mergeCell ref="D31:F31"/>
    <mergeCell ref="D32:F32"/>
    <mergeCell ref="D34:F34"/>
    <mergeCell ref="G27:K27"/>
    <mergeCell ref="D27:F27"/>
    <mergeCell ref="G28:K28"/>
    <mergeCell ref="D28:F28"/>
    <mergeCell ref="G29:K29"/>
    <mergeCell ref="D29:F29"/>
    <mergeCell ref="D21:F21"/>
    <mergeCell ref="D22:J22"/>
    <mergeCell ref="D25:F25"/>
    <mergeCell ref="G26:K26"/>
    <mergeCell ref="D26:F26"/>
    <mergeCell ref="D14:F14"/>
    <mergeCell ref="D15:F15"/>
    <mergeCell ref="D16:J16"/>
    <mergeCell ref="D18:F18"/>
    <mergeCell ref="D19:J19"/>
    <mergeCell ref="G11:K11"/>
    <mergeCell ref="D11:F11"/>
    <mergeCell ref="G12:K12"/>
    <mergeCell ref="D12:F12"/>
    <mergeCell ref="D13:F13"/>
    <mergeCell ref="G8:K8"/>
    <mergeCell ref="D8:F8"/>
    <mergeCell ref="G9:K9"/>
    <mergeCell ref="D9:F9"/>
    <mergeCell ref="G10:K10"/>
    <mergeCell ref="D10:F10"/>
    <mergeCell ref="D3:F3"/>
    <mergeCell ref="D4:F4"/>
    <mergeCell ref="D5:F5"/>
    <mergeCell ref="D6:F6"/>
    <mergeCell ref="D7:F7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n°20 NETTOYAGE</oddHeader>
    <oddFooter>&amp;CEdition du 7/05/2025&amp;RPage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29" t="s">
        <v>83</v>
      </c>
      <c r="AA1" s="7">
        <f>IF(DPGF!G56&lt;&gt;"",DPGF!G56,"0")</f>
        <v>0</v>
      </c>
    </row>
    <row r="2" spans="1:27" ht="12.75" customHeight="1" x14ac:dyDescent="0.25">
      <c r="AA2" s="7" t="str">
        <f>UPPER(MID(AA98,1,1))&amp;MID(AA98,2,168)</f>
        <v xml:space="preserve">Zéro euro </v>
      </c>
    </row>
    <row r="3" spans="1:27" ht="25.5" customHeight="1" x14ac:dyDescent="0.25">
      <c r="A3" s="34" t="s">
        <v>84</v>
      </c>
      <c r="B3" s="33" t="s">
        <v>85</v>
      </c>
      <c r="C3" s="104" t="s">
        <v>110</v>
      </c>
      <c r="D3" s="104"/>
      <c r="E3" s="104"/>
      <c r="F3" s="104"/>
      <c r="G3" s="104"/>
      <c r="H3" s="104"/>
      <c r="I3" s="104"/>
      <c r="J3" s="104"/>
      <c r="AA3" s="7">
        <f>INT(AA1/1000000)</f>
        <v>0</v>
      </c>
    </row>
    <row r="4" spans="1:27" ht="12.75" customHeight="1" x14ac:dyDescent="0.25">
      <c r="AA4" s="7">
        <f>INT((AA1-AA3*1000000)/1000)</f>
        <v>0</v>
      </c>
    </row>
    <row r="5" spans="1:27" ht="25.5" customHeight="1" x14ac:dyDescent="0.25">
      <c r="A5" s="34" t="s">
        <v>86</v>
      </c>
      <c r="B5" s="33" t="s">
        <v>87</v>
      </c>
      <c r="C5" s="104" t="s">
        <v>111</v>
      </c>
      <c r="D5" s="104"/>
      <c r="E5" s="104"/>
      <c r="F5" s="104"/>
      <c r="G5" s="104"/>
      <c r="H5" s="104"/>
      <c r="I5" s="104"/>
      <c r="J5" s="104"/>
      <c r="AA5" s="7">
        <f>INT(AA1-AA3*1000000-AA4*1000)</f>
        <v>0</v>
      </c>
    </row>
    <row r="6" spans="1:27" ht="12.75" customHeight="1" x14ac:dyDescent="0.25">
      <c r="AA6" s="7">
        <f>ROUND(AA1-AA3*1000000-AA4*1000-AA5,2)*100</f>
        <v>0</v>
      </c>
    </row>
    <row r="7" spans="1:27" ht="12.75" customHeight="1" x14ac:dyDescent="0.25">
      <c r="A7" s="34" t="s">
        <v>96</v>
      </c>
      <c r="B7" s="33" t="s">
        <v>97</v>
      </c>
      <c r="C7" s="35" t="s">
        <v>112</v>
      </c>
      <c r="AA7" s="7">
        <f>AA3-AA12*100</f>
        <v>0</v>
      </c>
    </row>
    <row r="8" spans="1:27" ht="12.75" customHeight="1" x14ac:dyDescent="0.25">
      <c r="AA8" s="7">
        <f>0</f>
        <v>0</v>
      </c>
    </row>
    <row r="9" spans="1:27" ht="12.75" customHeight="1" x14ac:dyDescent="0.25">
      <c r="A9" s="34" t="s">
        <v>98</v>
      </c>
      <c r="B9" s="33" t="s">
        <v>99</v>
      </c>
      <c r="C9" s="35" t="s">
        <v>43</v>
      </c>
      <c r="AA9" s="7">
        <f>AA4-AA15*100</f>
        <v>0</v>
      </c>
    </row>
    <row r="10" spans="1:27" ht="12.75" customHeight="1" x14ac:dyDescent="0.25">
      <c r="AA10" s="7">
        <f>ROUND(AA5-AA18*100,0)</f>
        <v>0</v>
      </c>
    </row>
    <row r="11" spans="1:27" ht="25.5" customHeight="1" x14ac:dyDescent="0.25">
      <c r="A11" s="34" t="s">
        <v>88</v>
      </c>
      <c r="B11" s="33" t="s">
        <v>89</v>
      </c>
      <c r="C11" s="104" t="s">
        <v>44</v>
      </c>
      <c r="D11" s="104"/>
      <c r="E11" s="104"/>
      <c r="F11" s="104"/>
      <c r="G11" s="104"/>
      <c r="H11" s="104"/>
      <c r="I11" s="104"/>
      <c r="J11" s="104"/>
      <c r="AA11" s="7">
        <f>AA6</f>
        <v>0</v>
      </c>
    </row>
    <row r="12" spans="1:27" ht="12.75" customHeight="1" x14ac:dyDescent="0.25">
      <c r="AA12" s="7">
        <f>INT(AA3/100)</f>
        <v>0</v>
      </c>
    </row>
    <row r="13" spans="1:27" ht="12.75" customHeight="1" x14ac:dyDescent="0.25">
      <c r="A13" s="34" t="s">
        <v>100</v>
      </c>
      <c r="B13" s="33" t="s">
        <v>101</v>
      </c>
      <c r="C13" s="35" t="s">
        <v>113</v>
      </c>
      <c r="AA13" s="7">
        <f>INT((AA3-AA12*100)/10)</f>
        <v>0</v>
      </c>
    </row>
    <row r="14" spans="1:27" ht="12.75" customHeight="1" x14ac:dyDescent="0.25">
      <c r="AA14" s="7">
        <f>AA3-AA12*100-AA13*10</f>
        <v>0</v>
      </c>
    </row>
    <row r="15" spans="1:27" ht="12.75" customHeight="1" x14ac:dyDescent="0.25">
      <c r="A15" s="34" t="s">
        <v>102</v>
      </c>
      <c r="B15" s="33" t="s">
        <v>103</v>
      </c>
      <c r="C15" s="35" t="s">
        <v>114</v>
      </c>
      <c r="AA15" s="7">
        <f>INT(AA4/100)</f>
        <v>0</v>
      </c>
    </row>
    <row r="16" spans="1:27" ht="12.75" customHeight="1" x14ac:dyDescent="0.25">
      <c r="AA16" s="7">
        <f>INT((AA4-AA15*100)/10)</f>
        <v>0</v>
      </c>
    </row>
    <row r="17" spans="1:27" ht="12.75" customHeight="1" x14ac:dyDescent="0.25">
      <c r="A17" s="34" t="s">
        <v>104</v>
      </c>
      <c r="B17" s="33" t="s">
        <v>105</v>
      </c>
      <c r="C17" s="35"/>
      <c r="AA17" s="7">
        <f>AA4-AA15*100-AA16*10</f>
        <v>0</v>
      </c>
    </row>
    <row r="18" spans="1:27" ht="12.75" customHeight="1" x14ac:dyDescent="0.25">
      <c r="AA18" s="7">
        <f>INT(AA5/100)</f>
        <v>0</v>
      </c>
    </row>
    <row r="19" spans="1:27" ht="12.75" customHeight="1" x14ac:dyDescent="0.25">
      <c r="C19" s="36">
        <v>0.2</v>
      </c>
      <c r="E19" s="37" t="s">
        <v>106</v>
      </c>
      <c r="AA19" s="7">
        <f>INT((AA5-AA18*100)/10)</f>
        <v>0</v>
      </c>
    </row>
    <row r="20" spans="1:27" ht="12.75" customHeight="1" x14ac:dyDescent="0.25">
      <c r="C20" s="38">
        <v>5.5E-2</v>
      </c>
      <c r="E20" s="37" t="s">
        <v>107</v>
      </c>
      <c r="AA20" s="7">
        <f>AA5-AA18*100-AA19*10</f>
        <v>0</v>
      </c>
    </row>
    <row r="21" spans="1:27" ht="12.75" customHeight="1" x14ac:dyDescent="0.25">
      <c r="C21" s="38">
        <v>0</v>
      </c>
      <c r="E21" s="37" t="s">
        <v>108</v>
      </c>
      <c r="AA21" s="7">
        <f>INT(AA6/10)</f>
        <v>0</v>
      </c>
    </row>
    <row r="22" spans="1:27" ht="12.75" customHeight="1" x14ac:dyDescent="0.25">
      <c r="C22" s="39">
        <v>0</v>
      </c>
      <c r="E22" s="37" t="s">
        <v>109</v>
      </c>
      <c r="AA22" s="7">
        <f>ROUND(AA6-AA21*10,0)</f>
        <v>0</v>
      </c>
    </row>
    <row r="23" spans="1:27" ht="12.75" customHeight="1" x14ac:dyDescent="0.25">
      <c r="AA23" s="7" t="str">
        <f>IF(AA12=0,"",IF(AA12=1,"",IF(AA12=2,"deux ",IF(AA12=3,"trois ",IF(AA12=4,"quatre ",IF(AA12=5,"cinq ",AA42))))))</f>
        <v/>
      </c>
    </row>
    <row r="24" spans="1:27" ht="12.75" customHeight="1" x14ac:dyDescent="0.25">
      <c r="A24" s="34" t="s">
        <v>90</v>
      </c>
      <c r="B24" s="33" t="s">
        <v>91</v>
      </c>
      <c r="C24" s="104" t="s">
        <v>115</v>
      </c>
      <c r="D24" s="104"/>
      <c r="E24" s="104"/>
      <c r="F24" s="104"/>
      <c r="G24" s="104"/>
      <c r="H24" s="104"/>
      <c r="I24" s="104"/>
      <c r="J24" s="104"/>
      <c r="AA24" s="7" t="str">
        <f>IF(AA12=0,"",IF(AA12&lt;2,"cent ",AA43))</f>
        <v/>
      </c>
    </row>
    <row r="25" spans="1:27" ht="12.75" customHeight="1" x14ac:dyDescent="0.25">
      <c r="AA25" s="7" t="str">
        <f>IF(AA13=1,AA44,IF(AA13=7,AA64,IF(AA13=9,AA80,AA89)))</f>
        <v/>
      </c>
    </row>
    <row r="26" spans="1:27" ht="12.75" customHeight="1" x14ac:dyDescent="0.25">
      <c r="A26" s="34" t="s">
        <v>92</v>
      </c>
      <c r="B26" s="33" t="s">
        <v>93</v>
      </c>
      <c r="C26" s="104" t="s">
        <v>116</v>
      </c>
      <c r="D26" s="104"/>
      <c r="E26" s="104"/>
      <c r="F26" s="104"/>
      <c r="G26" s="104"/>
      <c r="H26" s="104"/>
      <c r="I26" s="104"/>
      <c r="J26" s="104"/>
      <c r="AA26" s="7" t="str">
        <f>IF(AA7=11,"",IF(AA7=12,"",IF(AA7=13,"",IF(AA7=14,"",IF(AA7=15,"",IF(AA7=16,"",AA45))))))</f>
        <v/>
      </c>
    </row>
    <row r="27" spans="1:27" ht="12.75" customHeight="1" x14ac:dyDescent="0.25">
      <c r="AA27" s="7" t="str">
        <f>IF(AA3=0,"",IF(AA3&lt;2,"million ","millions "))</f>
        <v/>
      </c>
    </row>
    <row r="28" spans="1:27" ht="12.75" customHeight="1" x14ac:dyDescent="0.25">
      <c r="A28" s="34" t="s">
        <v>94</v>
      </c>
      <c r="B28" s="33" t="s">
        <v>95</v>
      </c>
      <c r="C28" s="104"/>
      <c r="D28" s="104"/>
      <c r="E28" s="104"/>
      <c r="F28" s="104"/>
      <c r="G28" s="104"/>
      <c r="H28" s="104"/>
      <c r="I28" s="104"/>
      <c r="J28" s="104"/>
      <c r="AA28" s="7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7" t="str">
        <f>IF(AA15=0,"",IF(AA15&lt;2,"cent ",AA47))</f>
        <v/>
      </c>
    </row>
    <row r="30" spans="1:27" ht="12.75" customHeight="1" x14ac:dyDescent="0.25">
      <c r="AA30" s="7" t="str">
        <f>IF(AA16=1,AA48,IF(AA16=7,AA66,IF(AA16=9,AA81,AA90)))</f>
        <v/>
      </c>
    </row>
    <row r="31" spans="1:27" ht="12.75" customHeight="1" x14ac:dyDescent="0.25">
      <c r="AA31" s="7" t="str">
        <f>IF(AA4=1,"",AA49)</f>
        <v/>
      </c>
    </row>
    <row r="32" spans="1:27" ht="12.75" customHeight="1" x14ac:dyDescent="0.25">
      <c r="AA32" s="7" t="str">
        <f>IF(AA4&gt;0,"mille ","")</f>
        <v/>
      </c>
    </row>
    <row r="33" spans="27:27" ht="12.75" customHeight="1" x14ac:dyDescent="0.25">
      <c r="AA33" s="7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7" t="str">
        <f>IF(AA18=0,"",IF(AA18&lt;2,"cent ",AA51))</f>
        <v/>
      </c>
    </row>
    <row r="35" spans="27:27" ht="12.75" customHeight="1" x14ac:dyDescent="0.25">
      <c r="AA35" s="7" t="str">
        <f>IF(AA19=1,AA52,IF(AA19=7,AA68,IF(AA19=9,AA83,AA91)))</f>
        <v/>
      </c>
    </row>
    <row r="36" spans="27:27" ht="12.75" customHeight="1" x14ac:dyDescent="0.25">
      <c r="AA36" s="7" t="str">
        <f>IF(AA10=11,"",IF(AA10=12,"",IF(AA10=13,"",IF(AA10=14,"",IF(AA10=15,"",IF(AA10=16,"",AA53))))))</f>
        <v/>
      </c>
    </row>
    <row r="37" spans="27:27" ht="12.75" customHeight="1" x14ac:dyDescent="0.25">
      <c r="AA37" s="7" t="str">
        <f>IF(INT(AA1&lt;2),"euro ","euros ")</f>
        <v xml:space="preserve">euro </v>
      </c>
    </row>
    <row r="38" spans="27:27" ht="12.75" customHeight="1" x14ac:dyDescent="0.25">
      <c r="AA38" s="7" t="str">
        <f>IF(AA6&gt;0,"et ","")</f>
        <v/>
      </c>
    </row>
    <row r="39" spans="27:27" ht="12.75" customHeight="1" x14ac:dyDescent="0.25">
      <c r="AA39" s="7" t="str">
        <f>IF(AA21=1,AA54,IF(AA21=7,AA70,IF(AA21=9,AA84,AA92)))</f>
        <v/>
      </c>
    </row>
    <row r="40" spans="27:27" ht="12.75" customHeight="1" x14ac:dyDescent="0.25">
      <c r="AA40" s="7" t="str">
        <f>IF(AA11=11,"",IF(AA11=12,"",IF(AA11=13,"",IF(AA11=14,"",IF(AA11=15,"",IF(AA11=16,"",AA55))))))</f>
        <v/>
      </c>
    </row>
    <row r="41" spans="27:27" ht="12.75" customHeight="1" x14ac:dyDescent="0.25">
      <c r="AA41" s="7" t="str">
        <f>IF(AA6=0,"",IF(AA6&lt;2,"centime","centimes"))</f>
        <v/>
      </c>
    </row>
    <row r="42" spans="27:27" ht="12.75" customHeight="1" x14ac:dyDescent="0.25">
      <c r="AA42" s="7" t="str">
        <f>IF(AA3=0," ",IF(AA12=6,"six ",IF(AA12=7,"sept ",IF(AA12=8,"huit ",IF(AA12=9,"neuf ",)))))</f>
        <v xml:space="preserve"> </v>
      </c>
    </row>
    <row r="43" spans="27:27" ht="12.75" customHeight="1" x14ac:dyDescent="0.25">
      <c r="AA43" s="7" t="str">
        <f>IF(AA7&gt;0,"cent ", "cents ")</f>
        <v xml:space="preserve">cents </v>
      </c>
    </row>
    <row r="44" spans="27:27" ht="12.75" customHeight="1" x14ac:dyDescent="0.25">
      <c r="AA44" s="7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7" t="str">
        <f>IF(AA7=17,"",IF(AA7=18,"",IF(AA7=19,"",AA57)))</f>
        <v/>
      </c>
    </row>
    <row r="46" spans="27:27" ht="12.75" customHeight="1" x14ac:dyDescent="0.25">
      <c r="AA46" s="7">
        <f>IF(AA15=6,"six ",IF(AA15=7,"sept ",IF(AA15=8,"huit ",IF(AA15=9,"neuf ",))))</f>
        <v>0</v>
      </c>
    </row>
    <row r="47" spans="27:27" ht="12.75" customHeight="1" x14ac:dyDescent="0.25">
      <c r="AA47" s="7" t="str">
        <f>IF(AA9&gt;0,"cent ", "cents ")</f>
        <v xml:space="preserve">cents </v>
      </c>
    </row>
    <row r="48" spans="27:27" ht="12.75" customHeight="1" x14ac:dyDescent="0.25">
      <c r="AA48" s="7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7" t="str">
        <f>IF(AA9=11,"",IF(AA9=12,"",IF(AA9=13,"",IF(AA9=14,"",IF(AA9=15,"",IF(AA9=16,"",AA59))))))</f>
        <v/>
      </c>
    </row>
    <row r="50" spans="27:27" ht="12.75" customHeight="1" x14ac:dyDescent="0.25">
      <c r="AA50" s="7">
        <f>IF(AA18=6,"six ",IF(AA18=7,"sept ",IF(AA18=8,"huit ",IF(AA18=9,"neuf ",))))</f>
        <v>0</v>
      </c>
    </row>
    <row r="51" spans="27:27" ht="12.75" customHeight="1" x14ac:dyDescent="0.25">
      <c r="AA51" s="7" t="str">
        <f>IF(AA10&gt;0,"cent ", "cents ")</f>
        <v xml:space="preserve">cents </v>
      </c>
    </row>
    <row r="52" spans="27:27" ht="12.75" customHeight="1" x14ac:dyDescent="0.25">
      <c r="AA52" s="7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7" t="str">
        <f>IF(AA10=17,"",IF(AA10=18,"",IF(AA10=19,"",AA61)))</f>
        <v/>
      </c>
    </row>
    <row r="54" spans="27:27" ht="12.75" customHeight="1" x14ac:dyDescent="0.25">
      <c r="AA54" s="7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7" t="str">
        <f>IF(AA11=17,"",IF(AA11=18,"",IF(AA11=19,"",AA63)))</f>
        <v/>
      </c>
    </row>
    <row r="56" spans="27:27" ht="12.75" customHeight="1" x14ac:dyDescent="0.25">
      <c r="AA56" s="7" t="str">
        <f>IF(AA7=16,"seize ",IF(AA7=17,"dix-sept ",IF(AA7=18,"dix-huit ",IF(AA7=19,"dix-neuf ",AA64))))</f>
        <v/>
      </c>
    </row>
    <row r="57" spans="27:27" ht="12.75" customHeight="1" x14ac:dyDescent="0.25">
      <c r="AA57" s="7" t="str">
        <f>IF(AA7=21,"et un ",IF(AA7=31,"et un ",IF(AA7=41,"et un ",IF(AA7=51,"et un ",IF(AA7=61,"et un ",AA65)))))</f>
        <v/>
      </c>
    </row>
    <row r="58" spans="27:27" ht="12.75" customHeight="1" x14ac:dyDescent="0.25">
      <c r="AA58" s="7" t="str">
        <f>IF(AA9=16,"seize ",IF(AA9=17,"dix-sept ",IF(AA9=18,"dix-huit ",IF(AA9=19,"dix-neuf ",AA66))))</f>
        <v/>
      </c>
    </row>
    <row r="59" spans="27:27" ht="12.75" customHeight="1" x14ac:dyDescent="0.25">
      <c r="AA59" s="7" t="str">
        <f>IF(AA9=17,"",IF(AA9=18,"",IF(AA9=19,"",AA67)))</f>
        <v/>
      </c>
    </row>
    <row r="60" spans="27:27" ht="12.75" customHeight="1" x14ac:dyDescent="0.25">
      <c r="AA60" s="7" t="str">
        <f>IF(AA10=16,"seize ",IF(AA10=17,"dix-sept ",IF(AA10=18,"dix-huit ",IF(AA10=19,"dix-neuf ",AA68))))</f>
        <v/>
      </c>
    </row>
    <row r="61" spans="27:27" ht="12.75" customHeight="1" x14ac:dyDescent="0.25">
      <c r="AA61" s="7" t="str">
        <f>IF(AA10=21,"et un ",IF(AA10=31,"et un ",IF(AA10=41,"et un ",IF(AA10=51,"et un ",IF(AA10=61,"et un ",AA69)))))</f>
        <v/>
      </c>
    </row>
    <row r="62" spans="27:27" ht="12.75" customHeight="1" x14ac:dyDescent="0.25">
      <c r="AA62" s="7" t="str">
        <f>IF(AA11=16,"seize ",IF(AA11=17,"dix-sept ",IF(AA11=18,"dix-huit ",IF(AA11=19,"dix-neuf ",AA70))))</f>
        <v/>
      </c>
    </row>
    <row r="63" spans="27:27" ht="12.75" customHeight="1" x14ac:dyDescent="0.25">
      <c r="AA63" s="7" t="str">
        <f>IF(AA11=21,"et un ",IF(AA11=31,"et un ",IF(AA11=41,"et un ",IF(AA11=51,"et un ",IF(AA11=61,"et un ",AA71)))))</f>
        <v/>
      </c>
    </row>
    <row r="64" spans="27:27" ht="12.75" customHeight="1" x14ac:dyDescent="0.25">
      <c r="AA64" s="7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7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7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7" t="str">
        <f>IF(AA9=21,"et un ",IF(AA9=31,"et un ",IF(AA9=41,"et un ",IF(AA9=51,"et un ",IF(AA9=61,"et un ",AA75)))))</f>
        <v/>
      </c>
    </row>
    <row r="68" spans="27:27" ht="12.75" customHeight="1" x14ac:dyDescent="0.25">
      <c r="AA68" s="7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7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7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7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7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7">
        <f>IF(AA13=9,"",IF(AA14=6,"six ",IF(AA14=7,"sept ",IF(AA14=8,"huit ",IF(AA14=9,"neuf ",)))))</f>
        <v>0</v>
      </c>
    </row>
    <row r="74" spans="27:27" ht="12.75" customHeight="1" x14ac:dyDescent="0.25">
      <c r="AA74" s="7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7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7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7">
        <f>IF(AA19=9,"",IF(AA20=6,"six ",IF(AA20=7,"sept ",IF(AA20=8,"huit ",IF(AA20=9,"neuf ",)))))</f>
        <v>0</v>
      </c>
    </row>
    <row r="78" spans="27:27" ht="12.75" customHeight="1" x14ac:dyDescent="0.25">
      <c r="AA78" s="7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7">
        <f>IF(AA21=9,"",IF(AA22=6,"six ",IF(AA22=7,"sept ",IF(AA22=8,"huit ",IF(AA22=9,"neuf ",)))))</f>
        <v>0</v>
      </c>
    </row>
    <row r="80" spans="27:27" ht="12.75" customHeight="1" x14ac:dyDescent="0.25">
      <c r="AA80" s="7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7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7">
        <f>IF(AA16=9,"",IF(AA17=6,"six ",IF(AA17=7,"sept ",IF(AA17=8,"huit ",IF(AA17=9,"neuf ",)))))</f>
        <v>0</v>
      </c>
    </row>
    <row r="83" spans="27:27" ht="12.75" customHeight="1" x14ac:dyDescent="0.25">
      <c r="AA83" s="7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7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7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7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7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7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7" t="str">
        <f>IF(AA13=2,"vingt ",IF(AA13=3,"trente ",IF(AA13=4,"quarante ",IF(AA13=5,"cinquante ",AA93))))</f>
        <v/>
      </c>
    </row>
    <row r="90" spans="27:27" ht="12.75" customHeight="1" x14ac:dyDescent="0.25">
      <c r="AA90" s="7" t="str">
        <f>IF(AA16=2,"vingt ",IF(AA16=3,"trente ",IF(AA16=4,"quarante ",IF(AA16=5,"cinquante ",AA94))))</f>
        <v/>
      </c>
    </row>
    <row r="91" spans="27:27" ht="12.75" customHeight="1" x14ac:dyDescent="0.25">
      <c r="AA91" s="7" t="str">
        <f>IF(AA19=2,"vingt ",IF(AA19=3,"trente ",IF(AA19=4,"quarante ",IF(AA19=5,"cinquante ",AA95))))</f>
        <v/>
      </c>
    </row>
    <row r="92" spans="27:27" ht="12.75" customHeight="1" x14ac:dyDescent="0.25">
      <c r="AA92" s="7" t="str">
        <f>IF(AA21=2,"vingt ",IF(AA21=3,"trente ",IF(AA21=4,"quarante ",IF(AA21=5,"cinquante ",AA96))))</f>
        <v/>
      </c>
    </row>
    <row r="93" spans="27:27" ht="12.75" customHeight="1" x14ac:dyDescent="0.25">
      <c r="AA93" s="7" t="str">
        <f>IF(AA13=6,"soixante ",IF(AA7=80,"quatre-vingts ",IF(AA13=8,"quatre-vingt-","")))</f>
        <v/>
      </c>
    </row>
    <row r="94" spans="27:27" ht="12.75" customHeight="1" x14ac:dyDescent="0.25">
      <c r="AA94" s="7" t="str">
        <f>IF(AA16=6,"soixante ",IF(AA9=80,"quatre-vingts ",IF(AA16=8,"quatre-vingt-","")))</f>
        <v/>
      </c>
    </row>
    <row r="95" spans="27:27" ht="12.75" customHeight="1" x14ac:dyDescent="0.25">
      <c r="AA95" s="7" t="str">
        <f>IF(AA19=6,"soixante ",IF(AA10=80,"quatre-vingts ",IF(AA19=8,"quatre-vingt-","")))</f>
        <v/>
      </c>
    </row>
    <row r="96" spans="27:27" ht="12.75" customHeight="1" x14ac:dyDescent="0.25">
      <c r="AA96" s="7" t="str">
        <f>IF(AA21=6,"soixante ",IF(AA11=80,"quatre-vingts ",IF(AA21=8,"quatre-vingt-","")))</f>
        <v/>
      </c>
    </row>
    <row r="97" spans="27:27" ht="12.75" customHeight="1" x14ac:dyDescent="0.25">
      <c r="AA97" s="7">
        <f>0</f>
        <v>0</v>
      </c>
    </row>
    <row r="98" spans="27:27" ht="12.75" customHeight="1" x14ac:dyDescent="0.25">
      <c r="AA98" s="7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7" t="s">
        <v>117</v>
      </c>
      <c r="B1" s="7" t="s">
        <v>118</v>
      </c>
    </row>
    <row r="2" spans="1:3" x14ac:dyDescent="0.25">
      <c r="A2" s="7" t="s">
        <v>119</v>
      </c>
      <c r="B2" s="7" t="s">
        <v>110</v>
      </c>
    </row>
    <row r="3" spans="1:3" x14ac:dyDescent="0.25">
      <c r="A3" s="7" t="s">
        <v>120</v>
      </c>
      <c r="B3" s="7">
        <v>1</v>
      </c>
    </row>
    <row r="4" spans="1:3" x14ac:dyDescent="0.25">
      <c r="A4" s="7" t="s">
        <v>121</v>
      </c>
      <c r="B4" s="7">
        <v>0</v>
      </c>
    </row>
    <row r="5" spans="1:3" x14ac:dyDescent="0.25">
      <c r="A5" s="7" t="s">
        <v>122</v>
      </c>
      <c r="B5" s="7">
        <v>0</v>
      </c>
    </row>
    <row r="6" spans="1:3" x14ac:dyDescent="0.25">
      <c r="A6" s="7" t="s">
        <v>123</v>
      </c>
      <c r="B6" s="7">
        <v>0</v>
      </c>
    </row>
    <row r="7" spans="1:3" x14ac:dyDescent="0.25">
      <c r="A7" s="7" t="s">
        <v>124</v>
      </c>
      <c r="B7" s="7">
        <v>1</v>
      </c>
    </row>
    <row r="8" spans="1:3" x14ac:dyDescent="0.25">
      <c r="A8" s="7" t="s">
        <v>125</v>
      </c>
      <c r="B8" s="7">
        <v>0</v>
      </c>
    </row>
    <row r="9" spans="1:3" x14ac:dyDescent="0.25">
      <c r="A9" s="7" t="s">
        <v>126</v>
      </c>
      <c r="B9" s="7">
        <v>1</v>
      </c>
    </row>
    <row r="10" spans="1:3" x14ac:dyDescent="0.25">
      <c r="A10" s="7" t="s">
        <v>127</v>
      </c>
      <c r="C10" s="7" t="s">
        <v>128</v>
      </c>
    </row>
    <row r="11" spans="1:3" x14ac:dyDescent="0.25">
      <c r="A11" s="7" t="s">
        <v>129</v>
      </c>
      <c r="B11" s="7">
        <v>1</v>
      </c>
    </row>
    <row r="12" spans="1:3" x14ac:dyDescent="0.25">
      <c r="A12" s="7" t="s">
        <v>130</v>
      </c>
      <c r="B12" s="7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9C0D5-0FA1-455E-9445-10B04A22AFEC}"/>
</file>

<file path=customXml/itemProps2.xml><?xml version="1.0" encoding="utf-8"?>
<ds:datastoreItem xmlns:ds="http://schemas.openxmlformats.org/officeDocument/2006/customXml" ds:itemID="{A974F8B1-071E-445D-A7DB-7C0346902F62}"/>
</file>

<file path=customXml/itemProps3.xml><?xml version="1.0" encoding="utf-8"?>
<ds:datastoreItem xmlns:ds="http://schemas.openxmlformats.org/officeDocument/2006/customXml" ds:itemID="{0C48A3DA-E15B-4D91-B387-2B8C69763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2025-05-15T17:52:21Z</dcterms:created>
  <dcterms:modified xsi:type="dcterms:W3CDTF">2025-05-15T17:52:31Z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