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D0D16EC7-C663-43C5-9834-BCB7EF4B47DC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171" i="2"/>
  <c r="G170" i="2"/>
  <c r="G172" i="2" s="1"/>
  <c r="AA1" i="3" s="1"/>
  <c r="K150" i="2"/>
  <c r="G155" i="2" s="1"/>
  <c r="K148" i="2"/>
  <c r="G156" i="2" s="1"/>
  <c r="K137" i="2"/>
  <c r="K134" i="2"/>
  <c r="K132" i="2"/>
  <c r="K127" i="2"/>
  <c r="K124" i="2"/>
  <c r="K121" i="2"/>
  <c r="K118" i="2"/>
  <c r="K113" i="2"/>
  <c r="K110" i="2"/>
  <c r="K105" i="2"/>
  <c r="K102" i="2"/>
  <c r="K99" i="2"/>
  <c r="K93" i="2"/>
  <c r="K90" i="2"/>
  <c r="K86" i="2"/>
  <c r="K83" i="2"/>
  <c r="K80" i="2"/>
  <c r="K73" i="2"/>
  <c r="K70" i="2"/>
  <c r="K63" i="2"/>
  <c r="K58" i="2"/>
  <c r="K55" i="2"/>
  <c r="K52" i="2"/>
  <c r="K49" i="2"/>
  <c r="K46" i="2"/>
  <c r="K43" i="2"/>
  <c r="K32" i="2"/>
  <c r="K27" i="2"/>
  <c r="K24" i="2"/>
  <c r="K21" i="2"/>
  <c r="K18" i="2"/>
  <c r="G162" i="2" s="1"/>
  <c r="G11" i="2"/>
  <c r="G10" i="2"/>
  <c r="G12" i="2" s="1"/>
  <c r="G85" i="1"/>
  <c r="G83" i="1"/>
  <c r="G81" i="1"/>
  <c r="G79" i="1"/>
  <c r="E71" i="1"/>
  <c r="E66" i="1"/>
  <c r="E62" i="1"/>
  <c r="E20" i="1"/>
  <c r="E11" i="1"/>
  <c r="G157" i="2" l="1"/>
  <c r="AA33" i="3"/>
  <c r="AA37" i="3"/>
  <c r="AA3" i="3"/>
  <c r="G167" i="2"/>
  <c r="G144" i="2"/>
  <c r="G161" i="2"/>
  <c r="G163" i="2" s="1"/>
  <c r="G145" i="2"/>
  <c r="AA42" i="3" l="1"/>
  <c r="AA12" i="3"/>
  <c r="AA27" i="3"/>
  <c r="AA4" i="3"/>
  <c r="AA5" i="3" s="1"/>
  <c r="G146" i="2"/>
  <c r="AA18" i="3" l="1"/>
  <c r="AA10" i="3"/>
  <c r="AA20" i="3"/>
  <c r="AA19" i="3"/>
  <c r="AA9" i="3"/>
  <c r="AA32" i="3"/>
  <c r="AA15" i="3"/>
  <c r="AA13" i="3"/>
  <c r="AA14" i="3" s="1"/>
  <c r="AA24" i="3"/>
  <c r="AA23" i="3"/>
  <c r="AA7" i="3"/>
  <c r="AA6" i="3"/>
  <c r="AA47" i="3" l="1"/>
  <c r="AA41" i="3"/>
  <c r="AA38" i="3"/>
  <c r="AA21" i="3"/>
  <c r="AA11" i="3"/>
  <c r="AA43" i="3"/>
  <c r="AA73" i="3"/>
  <c r="AA65" i="3"/>
  <c r="AA57" i="3" s="1"/>
  <c r="AA45" i="3" s="1"/>
  <c r="AA26" i="3" s="1"/>
  <c r="AA93" i="3"/>
  <c r="AA89" i="3" s="1"/>
  <c r="AA95" i="3"/>
  <c r="AA77" i="3"/>
  <c r="AA69" i="3"/>
  <c r="AA61" i="3" s="1"/>
  <c r="AA53" i="3" s="1"/>
  <c r="AA36" i="3" s="1"/>
  <c r="AA91" i="3"/>
  <c r="AA87" i="3" s="1"/>
  <c r="AA83" i="3" s="1"/>
  <c r="AA76" i="3" s="1"/>
  <c r="AA68" i="3" s="1"/>
  <c r="AA60" i="3" s="1"/>
  <c r="AA52" i="3" s="1"/>
  <c r="AA46" i="3"/>
  <c r="AA29" i="3"/>
  <c r="AA28" i="3"/>
  <c r="AA51" i="3"/>
  <c r="AA16" i="3"/>
  <c r="AA50" i="3"/>
  <c r="AA34" i="3"/>
  <c r="AA25" i="3" l="1"/>
  <c r="AA85" i="3"/>
  <c r="AA80" i="3" s="1"/>
  <c r="AA72" i="3" s="1"/>
  <c r="AA64" i="3" s="1"/>
  <c r="AA56" i="3" s="1"/>
  <c r="AA44" i="3" s="1"/>
  <c r="AA96" i="3"/>
  <c r="AA71" i="3"/>
  <c r="AA63" i="3" s="1"/>
  <c r="AA55" i="3" s="1"/>
  <c r="AA40" i="3" s="1"/>
  <c r="AA92" i="3"/>
  <c r="AA88" i="3" s="1"/>
  <c r="AA84" i="3" s="1"/>
  <c r="AA78" i="3" s="1"/>
  <c r="AA70" i="3" s="1"/>
  <c r="AA62" i="3" s="1"/>
  <c r="AA54" i="3" s="1"/>
  <c r="AA22" i="3"/>
  <c r="AA79" i="3" s="1"/>
  <c r="AA35" i="3"/>
  <c r="AA94" i="3"/>
  <c r="AA90" i="3" s="1"/>
  <c r="AA17" i="3"/>
  <c r="AA82" i="3" s="1"/>
  <c r="AA86" i="3" l="1"/>
  <c r="AA81" i="3" s="1"/>
  <c r="AA74" i="3" s="1"/>
  <c r="AA66" i="3" s="1"/>
  <c r="AA58" i="3" s="1"/>
  <c r="AA48" i="3" s="1"/>
  <c r="AA30" i="3"/>
  <c r="AA39" i="3"/>
  <c r="AA75" i="3"/>
  <c r="AA67" i="3" s="1"/>
  <c r="AA59" i="3" s="1"/>
  <c r="AA49" i="3" s="1"/>
  <c r="AA31" i="3" s="1"/>
  <c r="AA98" i="3" s="1"/>
  <c r="AA2" i="3" s="1"/>
  <c r="D175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10" authorId="0" shapeId="0" xr:uid="{00000000-0006-0000-0100-000001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124" authorId="0" shapeId="0" xr:uid="{00000000-0006-0000-0100-000002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127" authorId="0" shapeId="0" xr:uid="{00000000-0006-0000-0100-000003000000}">
      <text>
        <r>
          <rPr>
            <sz val="8"/>
            <color indexed="81"/>
            <rFont val="Tahoma"/>
            <family val="2"/>
          </rPr>
          <t>pour mémoire</t>
        </r>
      </text>
    </comment>
    <comment ref="K134" authorId="0" shapeId="0" xr:uid="{00000000-0006-0000-0100-000004000000}">
      <text>
        <r>
          <rPr>
            <sz val="8"/>
            <color indexed="81"/>
            <rFont val="Tahoma"/>
            <family val="2"/>
          </rPr>
          <t>pour mémoire</t>
        </r>
      </text>
    </comment>
  </commentList>
</comments>
</file>

<file path=xl/sharedStrings.xml><?xml version="1.0" encoding="utf-8"?>
<sst xmlns="http://schemas.openxmlformats.org/spreadsheetml/2006/main" count="380" uniqueCount="232">
  <si>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</si>
  <si>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</si>
  <si>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</si>
  <si>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</si>
  <si>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</si>
  <si>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</si>
  <si>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</si>
  <si>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</si>
  <si>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</si>
  <si>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</si>
  <si>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</si>
  <si>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</si>
  <si>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</si>
  <si>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</si>
  <si>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</si>
  <si>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</si>
  <si>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</si>
  <si>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</si>
  <si>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</si>
  <si>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</si>
  <si>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</si>
  <si>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</si>
  <si>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</si>
  <si>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</si>
  <si>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</si>
  <si>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</si>
  <si>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</si>
  <si>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</si>
  <si>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</si>
  <si>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</si>
  <si>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</si>
  <si>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</si>
  <si>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</si>
  <si>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</si>
  <si>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</si>
  <si>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</si>
  <si>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</si>
  <si>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</si>
  <si>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</si>
  <si>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</si>
  <si>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</si>
  <si>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</si>
  <si>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</si>
  <si>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n°5</t>
  </si>
  <si>
    <t>ETANCHEITE</t>
  </si>
  <si>
    <t>Non localisé</t>
  </si>
  <si>
    <t>5.2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</si>
  <si>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</si>
  <si>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</si>
  <si>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</si>
  <si>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</si>
  <si>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</si>
  <si>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5.5</t>
  </si>
  <si>
    <t>DESCRIPTION DES OUVRAGES</t>
  </si>
  <si>
    <t>5.5.1</t>
  </si>
  <si>
    <t>TOITURES TERRASSES INACCESSIBLES SUR SUPPORT MACONNERIE A PENTE NULLE AVEC PROTECTION GRAVILLONNEE</t>
  </si>
  <si>
    <t>5.5.1.1</t>
  </si>
  <si>
    <t>Principe</t>
  </si>
  <si>
    <t>5.&amp;</t>
  </si>
  <si>
    <t>5.5.1.2</t>
  </si>
  <si>
    <t>Traitement des parties courantes</t>
  </si>
  <si>
    <t>5.5.1.2.2</t>
  </si>
  <si>
    <t>Pare-vapeur</t>
  </si>
  <si>
    <t>9.L</t>
  </si>
  <si>
    <t xml:space="preserve">Localisation : 
Bâtiment collectif B :
- Terrasses inaccessibles au droit de l'attique.
</t>
  </si>
  <si>
    <t>9.&amp;</t>
  </si>
  <si>
    <t>5.5.1.2.3</t>
  </si>
  <si>
    <t>Isolation thermique R = 3.60 m².K/W</t>
  </si>
  <si>
    <t>5.5.1.2.4</t>
  </si>
  <si>
    <t>Étanchéité bicouche</t>
  </si>
  <si>
    <t>5.5.1.2.5</t>
  </si>
  <si>
    <t>Protection lourde</t>
  </si>
  <si>
    <t>5.5.1.3</t>
  </si>
  <si>
    <t>Relevés et retombées</t>
  </si>
  <si>
    <t>5.5.1.3.1</t>
  </si>
  <si>
    <t>ML</t>
  </si>
  <si>
    <t>4.&amp;</t>
  </si>
  <si>
    <t>5.5.2</t>
  </si>
  <si>
    <t>TOITURES TERRASSES ACCESSIBLES SUR SUPPORT MACONNERIE A PENTE NULLE AVEC PROTECTION DALLES SUR PLOTS</t>
  </si>
  <si>
    <t>5.5.2.1</t>
  </si>
  <si>
    <t>5.5.2.2</t>
  </si>
  <si>
    <t xml:space="preserve">Traitement des parties courantes </t>
  </si>
  <si>
    <t>5.5.2.2.1</t>
  </si>
  <si>
    <t>Généralités</t>
  </si>
  <si>
    <t>8.&amp;</t>
  </si>
  <si>
    <t>5.5.2.2.2</t>
  </si>
  <si>
    <t xml:space="preserve">Localisation : 
Bâtiment collectif A :
- Terrasses accessibles des logements : A101, A102, A103, A104, A105, A106, A107, A108, A301, A302, A303, A304, A305.
Bâtiment collectif B :
- Terrasses accessibles des logements : B101, B102, B103, B104, B105, B106, B107, B108, B301, B302, B303, B304, B305.
</t>
  </si>
  <si>
    <t>5.5.2.2.3</t>
  </si>
  <si>
    <t xml:space="preserve">Isolation thermique - R 1.80 m².K/W </t>
  </si>
  <si>
    <t xml:space="preserve">Localisation : 
Bâtiment collectif A :
- Terrasses accessibles des logements : A101, A102, A103, A104, A105, A106, A107, A108.
Bâtiment collectif B :
- Terrasses accessibles des logements : B101, B102, B103, B104, B105, B106, B107, B108.
</t>
  </si>
  <si>
    <t>5.5.2.2.4</t>
  </si>
  <si>
    <t>Isolation thermique - R 3.65 m².K/W</t>
  </si>
  <si>
    <t xml:space="preserve">Localisation : 
Bâtiment collectif A :
- Terrasses accessibles des logements : A301, A302, A303, A304, A305.
Bâtiment collectif B :
- Terrasses accessibles des logements : B301, B302, B303, B304, B305.
</t>
  </si>
  <si>
    <t>5.5.2.2.5</t>
  </si>
  <si>
    <t>5.5.2.2.6</t>
  </si>
  <si>
    <t>Protection par dalles de béton</t>
  </si>
  <si>
    <t>5.5.2.2.7</t>
  </si>
  <si>
    <t xml:space="preserve">Grilles caillebotis </t>
  </si>
  <si>
    <t xml:space="preserve">Localisation : 
Bâtiment collectif A :
- Sur seuil des portes ouvrant sur les terrasses accessibles des logements : A101, A102, A103, A104, A105, A106, A107, A108, A301, A302, A303, A304, A305.
Bâtiment collectif B :
- Sur seuil des portes ouvrant sur les terrasses accessibles des logements : B101, B102, B103, B104, B105, B106, B107, B108, B301, B302, B303, B304, B305.
</t>
  </si>
  <si>
    <t>5.5.2.3</t>
  </si>
  <si>
    <t>5.5.2.3.1</t>
  </si>
  <si>
    <t xml:space="preserve">Localisation : 
Bâtiment collectif A :
- Terrasses accessibles des logements : A101, A102, A103, A104, A105, A106, A107, A108, A301, A302, A303, A304, A305.
Bâtiment collectif B :
- Terrasses accessibles des logements : B101, B102, B103, B104, B105, B106, B107, B108, B301, B302, B303, B304, B305.
</t>
  </si>
  <si>
    <t>5.5.3</t>
  </si>
  <si>
    <t>TERRASSES BALCONS</t>
  </si>
  <si>
    <t>5.5.3.1</t>
  </si>
  <si>
    <t>Surface courante</t>
  </si>
  <si>
    <t>5.5.3.1.1</t>
  </si>
  <si>
    <t>Étanchéité Liquide</t>
  </si>
  <si>
    <t xml:space="preserve">Localisation : 
Bâtiment collectif A :
- Terrasses balcons accessibles des logements : A201, A202, A203, A204, A205, A206, A207, A208.
Bâtiment collectif B :
- Terrasses balcons accessibles des logements : B201, B202, B203, B204, B205, B206, B207, B208.
</t>
  </si>
  <si>
    <t>5.5.3.1.2</t>
  </si>
  <si>
    <t xml:space="preserve">Localisation : 
Bâtiment collectif A :
- Sur seuil des portes ouvrant sur les terrasses accessibles des logements : A201, A202, A203, A204, A205, A206, A207, A208.
Bâtiment collectif B :
- Sur seuil des portes ouvrant sur les terrasses accessibles des logements : B201, B202, B203, B204, B205, B206, B207, B208.
</t>
  </si>
  <si>
    <t>5.5.4</t>
  </si>
  <si>
    <t xml:space="preserve">TOITURES TERRASSES ACCESSIBLES JARDINS - PROTECTION LOURDE MEUBLE </t>
  </si>
  <si>
    <t>5.5.4.1</t>
  </si>
  <si>
    <t>5.5.4.1.1</t>
  </si>
  <si>
    <t xml:space="preserve">Localisation : 
- Terrasses inaccessibles au droit du hall bâtiment A.
</t>
  </si>
  <si>
    <t>5.5.4.1.2</t>
  </si>
  <si>
    <t>Isolation thermique - R 5.45 m².K/W</t>
  </si>
  <si>
    <t>5.5.4.1.3</t>
  </si>
  <si>
    <t>5.5.4.2</t>
  </si>
  <si>
    <t>Protection</t>
  </si>
  <si>
    <t>5.5.4.3</t>
  </si>
  <si>
    <t>5.5.4.3.1</t>
  </si>
  <si>
    <t>Relevés non isolés</t>
  </si>
  <si>
    <t>5.5.5</t>
  </si>
  <si>
    <t>OUVRAGES DIVERS</t>
  </si>
  <si>
    <t>5.5.5.1</t>
  </si>
  <si>
    <t>Dilatations</t>
  </si>
  <si>
    <t>ENS</t>
  </si>
  <si>
    <t xml:space="preserve">Localisation : 
- Traitement des joints de dilatation.
</t>
  </si>
  <si>
    <t>5.5.5.2</t>
  </si>
  <si>
    <t>Bandes solins</t>
  </si>
  <si>
    <t xml:space="preserve">Localisation : 
- Protection de la "tête" des relevés d'étanchéités, terrasses inaccessibles et accessibles 
</t>
  </si>
  <si>
    <t>5.5.5.3</t>
  </si>
  <si>
    <t>Couvertines</t>
  </si>
  <si>
    <t xml:space="preserve">Localisation : 
Bâtiments collectifs A et B:
- Couvertines des relevés en périphérie des terrasses étanchées
- Couvertines des relevés au droit des joints de dilatation
</t>
  </si>
  <si>
    <t>5.5.6</t>
  </si>
  <si>
    <t>OUVRAGES DE TRAVERSEES EN TOITURE</t>
  </si>
  <si>
    <t>5.5.6.1</t>
  </si>
  <si>
    <t>Ventilation primaires de chutes</t>
  </si>
  <si>
    <t xml:space="preserve">Localisation : 
- Ventilation de chutes suivant plans des lots techniques. (Ø 100 et 125 mm) 
</t>
  </si>
  <si>
    <t>5.5.6.2</t>
  </si>
  <si>
    <t>Crosses</t>
  </si>
  <si>
    <t xml:space="preserve">Localisation : 
- quantité et section suivant plans techniques : Forfait : 2U.
</t>
  </si>
  <si>
    <t>5.5.7</t>
  </si>
  <si>
    <t>OUVRAGES D'EVACUATIONS DES EAUX PLUVIALES</t>
  </si>
  <si>
    <t>5.5.7.1</t>
  </si>
  <si>
    <t>Naissances EP</t>
  </si>
  <si>
    <t xml:space="preserve">Localisation : 
- Ensemble de l'évacuation des eaux pluviales des terrasses suivant implantation sur plans Architecte.
</t>
  </si>
  <si>
    <t>5.5.7.2</t>
  </si>
  <si>
    <t>Trop pleins</t>
  </si>
  <si>
    <t xml:space="preserve">Localisation : 
- Évacuation "trop plein" des eaux pluviales de toutes les toitures terrasse, sachant que lorsqu'il n'y a qu'une évacuation, la section du ou des trop-pleins doit être au moins égale à la section d'évacuation.
</t>
  </si>
  <si>
    <t>5.5.7.3</t>
  </si>
  <si>
    <t>Descentes d'eau pluviale intérieures</t>
  </si>
  <si>
    <t xml:space="preserve">Localisation : 
- Sans objet, les descendants EP intérieurs incombent au plombier.
</t>
  </si>
  <si>
    <t>5.5.7.4</t>
  </si>
  <si>
    <t>Descentes d'eau pluviale extérieures</t>
  </si>
  <si>
    <t xml:space="preserve">Localisation : 
 - Sans objet, A charge du lot couverture - bardage 
</t>
  </si>
  <si>
    <t>5.5.8</t>
  </si>
  <si>
    <t xml:space="preserve">OUVRAGES DE SECURITE ET D'ACCESSIBILITE EN TOITURE </t>
  </si>
  <si>
    <t>5.5.8.1</t>
  </si>
  <si>
    <t>Sécurité collective</t>
  </si>
  <si>
    <t>5.5.8.2</t>
  </si>
  <si>
    <t xml:space="preserve">Dispositif de sécurité permanent </t>
  </si>
  <si>
    <t xml:space="preserve">Localisation : 
- En périphérie des terrasses non accessibles 
</t>
  </si>
  <si>
    <t>5.5.8.3</t>
  </si>
  <si>
    <t>Anneau d'ancrage</t>
  </si>
  <si>
    <t xml:space="preserve">Localisation : 
- Prévoir  2 unités
</t>
  </si>
  <si>
    <t>5.6</t>
  </si>
  <si>
    <r>
      <rPr>
        <b/>
        <u/>
        <sz val="12"/>
        <color rgb="FF000000"/>
        <rFont val="Arial"/>
        <family val="2"/>
      </rPr>
      <t>DOSSIER DES OUVRAGES EXECUTES (DOE), DOSSIER DES INTERVENTIONS ULTERIEURES SUR L'OUVRAGE (DIUO)</t>
    </r>
    <r>
      <rPr>
        <b/>
        <u/>
        <sz val="12"/>
        <color rgb="FF000000"/>
        <rFont val="Arial"/>
        <family val="2"/>
      </rPr>
      <t xml:space="preserve">                                                </t>
    </r>
  </si>
  <si>
    <t>5.6.1</t>
  </si>
  <si>
    <t>DOE</t>
  </si>
  <si>
    <t>5.6.6</t>
  </si>
  <si>
    <t>DIUO</t>
  </si>
  <si>
    <r>
      <rPr>
        <b/>
        <sz val="10"/>
        <color rgb="FF000000"/>
        <rFont val="Arial"/>
        <family val="2"/>
      </rPr>
      <t>DOSSIER DES OUVRAGES EXECUTES (DOE), DOSSIER DES INTERVENTIONS ULTERIEURES SUR L'OUVRAGE (DIUO)</t>
    </r>
    <r>
      <rPr>
        <b/>
        <sz val="10"/>
        <color rgb="FF000000"/>
        <rFont val="Arial"/>
        <family val="2"/>
      </rPr>
      <t xml:space="preserve">                                                </t>
    </r>
  </si>
  <si>
    <t>2.&amp;</t>
  </si>
  <si>
    <t>RECAPITULATIF
Lot n°5 ETANCHEITE</t>
  </si>
  <si>
    <t>RECAPITULATIF DES LOCALISATIONS</t>
  </si>
  <si>
    <t>Total du lot ETANCHEITE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</si>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</sst>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3" x14ac:knownFonts="1">
    <font>
      <sz val="11"/>
      <color theme="1"/>
      <name val="Calibri"/>
      <family val="2"/>
      <scheme val="minor"/>
    </font>
    <font>
      <b/>
      <u/>
      <sz val="12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2" borderId="7" xfId="0" applyFont="1" applyFill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9" fillId="0" borderId="10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5" fillId="0" borderId="9" xfId="0" applyFont="1" applyBorder="1" applyAlignment="1">
      <alignment horizontal="right" vertical="top" wrapText="1"/>
    </xf>
    <xf numFmtId="4" fontId="15" fillId="0" borderId="9" xfId="0" applyNumberFormat="1" applyFont="1" applyBorder="1" applyAlignment="1">
      <alignment horizontal="right" vertical="top" wrapText="1"/>
    </xf>
    <xf numFmtId="4" fontId="16" fillId="0" borderId="9" xfId="0" applyNumberFormat="1" applyFont="1" applyBorder="1" applyAlignment="1">
      <alignment vertical="top" wrapText="1"/>
    </xf>
    <xf numFmtId="10" fontId="5" fillId="0" borderId="0" xfId="0" applyNumberFormat="1" applyFont="1" applyAlignment="1">
      <alignment horizontal="right" vertical="top" wrapText="1"/>
    </xf>
    <xf numFmtId="0" fontId="17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3" fontId="15" fillId="0" borderId="9" xfId="0" applyNumberFormat="1" applyFont="1" applyBorder="1" applyAlignment="1">
      <alignment horizontal="right" vertical="top" wrapText="1"/>
    </xf>
    <xf numFmtId="0" fontId="20" fillId="0" borderId="0" xfId="0" applyFont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4" xfId="0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right" vertical="top" wrapText="1"/>
    </xf>
    <xf numFmtId="0" fontId="8" fillId="0" borderId="9" xfId="0" applyFont="1" applyBorder="1" applyAlignment="1">
      <alignment vertical="top" wrapText="1"/>
    </xf>
    <xf numFmtId="10" fontId="8" fillId="0" borderId="10" xfId="0" applyNumberFormat="1" applyFont="1" applyBorder="1" applyAlignment="1">
      <alignment horizontal="right" vertical="top" wrapText="1"/>
    </xf>
    <xf numFmtId="0" fontId="8" fillId="0" borderId="0" xfId="0" applyFont="1" applyAlignment="1">
      <alignment vertical="top"/>
    </xf>
    <xf numFmtId="10" fontId="8" fillId="0" borderId="11" xfId="0" applyNumberFormat="1" applyFont="1" applyBorder="1" applyAlignment="1">
      <alignment horizontal="right" vertical="top" wrapText="1"/>
    </xf>
    <xf numFmtId="10" fontId="8" fillId="0" borderId="23" xfId="0" applyNumberFormat="1" applyFont="1" applyBorder="1" applyAlignment="1">
      <alignment horizontal="right" vertical="top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5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/>
    <xf numFmtId="0" fontId="2" fillId="0" borderId="2" xfId="0" applyFont="1" applyBorder="1" applyAlignment="1">
      <alignment horizontal="right" vertical="top" wrapText="1"/>
    </xf>
    <xf numFmtId="0" fontId="2" fillId="0" borderId="3" xfId="0" applyFont="1" applyBorder="1" applyAlignment="1">
      <alignment horizontal="right" vertical="top" wrapText="1"/>
    </xf>
    <xf numFmtId="0" fontId="2" fillId="0" borderId="1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164" fontId="2" fillId="0" borderId="7" xfId="0" applyNumberFormat="1" applyFont="1" applyBorder="1" applyAlignment="1">
      <alignment horizontal="right" vertical="top" wrapText="1"/>
    </xf>
    <xf numFmtId="164" fontId="2" fillId="0" borderId="8" xfId="0" applyNumberFormat="1" applyFont="1" applyBorder="1" applyAlignment="1">
      <alignment horizontal="right" vertical="top" wrapText="1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164" fontId="2" fillId="0" borderId="0" xfId="0" applyNumberFormat="1" applyFont="1" applyAlignment="1">
      <alignment horizontal="right" vertical="top" wrapText="1"/>
    </xf>
    <xf numFmtId="164" fontId="2" fillId="0" borderId="5" xfId="0" applyNumberFormat="1" applyFont="1" applyBorder="1" applyAlignment="1">
      <alignment horizontal="right" vertical="top" wrapText="1"/>
    </xf>
    <xf numFmtId="0" fontId="2" fillId="0" borderId="4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7" fillId="0" borderId="11" xfId="0" applyFont="1" applyBorder="1" applyAlignment="1">
      <alignment vertical="top" wrapText="1"/>
    </xf>
    <xf numFmtId="0" fontId="18" fillId="0" borderId="0" xfId="0" applyFont="1" applyAlignment="1">
      <alignment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164" fontId="20" fillId="0" borderId="0" xfId="0" applyNumberFormat="1" applyFont="1" applyAlignment="1">
      <alignment horizontal="right" vertical="top" wrapText="1"/>
    </xf>
    <xf numFmtId="4" fontId="20" fillId="0" borderId="0" xfId="0" applyNumberFormat="1" applyFont="1" applyAlignment="1">
      <alignment horizontal="right" vertical="top" wrapText="1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20" fillId="0" borderId="12" xfId="0" applyFont="1" applyBorder="1" applyAlignment="1">
      <alignment vertical="top" wrapText="1"/>
    </xf>
    <xf numFmtId="0" fontId="20" fillId="0" borderId="13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164" fontId="6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18" xfId="0" applyNumberFormat="1" applyFont="1" applyBorder="1" applyAlignment="1">
      <alignment vertical="top" wrapText="1"/>
    </xf>
    <xf numFmtId="0" fontId="6" fillId="0" borderId="19" xfId="0" applyFont="1" applyBorder="1" applyAlignment="1">
      <alignment vertical="top" wrapText="1"/>
    </xf>
    <xf numFmtId="0" fontId="3" fillId="0" borderId="20" xfId="0" applyFont="1" applyBorder="1" applyAlignment="1">
      <alignment vertical="top" wrapText="1"/>
    </xf>
    <xf numFmtId="164" fontId="6" fillId="0" borderId="20" xfId="0" applyNumberFormat="1" applyFont="1" applyBorder="1" applyAlignment="1">
      <alignment vertical="top" wrapText="1"/>
    </xf>
    <xf numFmtId="164" fontId="3" fillId="0" borderId="20" xfId="0" applyNumberFormat="1" applyFont="1" applyBorder="1" applyAlignment="1">
      <alignment vertical="top" wrapText="1"/>
    </xf>
    <xf numFmtId="164" fontId="3" fillId="0" borderId="21" xfId="0" applyNumberFormat="1" applyFont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21" fillId="0" borderId="20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3" fillId="0" borderId="22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967517af-2250-4c45-9e15-dded25bfcd1b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7ae23062-cb06-4b31-97e5-21aa582eecb7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0e178638-4531-408e-8465-b2e25eb1994d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f3f9eef7-2c03-4f20-8fb2-55c0722ceb22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c197af32-5a5c-4447-ad4d-b1808dd420c7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ac829ba8-d8e0-44dd-8b78-ee6b58cc8444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e02265f2-8643-4d5f-98cc-c455871351d4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37490153-aa64-48cf-899d-30bbfc88c32b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2"/>
      <c r="C1" s="3"/>
      <c r="D1" s="4"/>
      <c r="E1" s="4"/>
      <c r="F1" s="4"/>
      <c r="G1" s="4"/>
      <c r="H1" s="4"/>
      <c r="I1" s="5"/>
    </row>
    <row r="2" spans="2:9" ht="9" customHeight="1" x14ac:dyDescent="0.25">
      <c r="B2" s="6"/>
      <c r="C2" s="7"/>
      <c r="D2" s="8"/>
      <c r="E2" s="44"/>
      <c r="F2" s="44"/>
      <c r="G2" s="44"/>
      <c r="H2" s="44"/>
      <c r="I2" s="9"/>
    </row>
    <row r="3" spans="2:9" ht="9" customHeight="1" x14ac:dyDescent="0.25">
      <c r="B3" s="6"/>
      <c r="C3" s="7"/>
      <c r="D3" s="8"/>
      <c r="E3" s="44"/>
      <c r="F3" s="44"/>
      <c r="G3" s="44"/>
      <c r="H3" s="44"/>
      <c r="I3" s="9"/>
    </row>
    <row r="4" spans="2:9" ht="9" customHeight="1" x14ac:dyDescent="0.25">
      <c r="B4" s="6"/>
      <c r="C4" s="7"/>
      <c r="D4" s="8"/>
      <c r="E4" s="44"/>
      <c r="F4" s="44"/>
      <c r="G4" s="44"/>
      <c r="H4" s="44"/>
      <c r="I4" s="9"/>
    </row>
    <row r="5" spans="2:9" ht="9" customHeight="1" x14ac:dyDescent="0.25">
      <c r="B5" s="6"/>
      <c r="C5" s="7"/>
      <c r="D5" s="8"/>
      <c r="E5" s="44"/>
      <c r="F5" s="44"/>
      <c r="G5" s="44"/>
      <c r="H5" s="44"/>
      <c r="I5" s="9"/>
    </row>
    <row r="6" spans="2:9" ht="9" customHeight="1" x14ac:dyDescent="0.25">
      <c r="B6" s="6"/>
      <c r="C6" s="7"/>
      <c r="D6" s="8"/>
      <c r="E6" s="44"/>
      <c r="F6" s="44"/>
      <c r="G6" s="44"/>
      <c r="H6" s="44"/>
      <c r="I6" s="9"/>
    </row>
    <row r="7" spans="2:9" ht="9" customHeight="1" x14ac:dyDescent="0.25">
      <c r="B7" s="6"/>
      <c r="C7" s="7"/>
      <c r="D7" s="8"/>
      <c r="E7" s="44"/>
      <c r="F7" s="44"/>
      <c r="G7" s="44"/>
      <c r="H7" s="44"/>
      <c r="I7" s="9"/>
    </row>
    <row r="8" spans="2:9" ht="9" customHeight="1" x14ac:dyDescent="0.25">
      <c r="B8" s="6"/>
      <c r="C8" s="7"/>
      <c r="D8" s="8"/>
      <c r="E8" s="44"/>
      <c r="F8" s="44"/>
      <c r="G8" s="44"/>
      <c r="H8" s="44"/>
      <c r="I8" s="9"/>
    </row>
    <row r="9" spans="2:9" ht="9" customHeight="1" x14ac:dyDescent="0.25">
      <c r="B9" s="6"/>
      <c r="C9" s="7"/>
      <c r="D9" s="8"/>
      <c r="E9" s="44"/>
      <c r="F9" s="44"/>
      <c r="G9" s="44"/>
      <c r="H9" s="44"/>
      <c r="I9" s="9"/>
    </row>
    <row r="10" spans="2:9" ht="9" customHeight="1" x14ac:dyDescent="0.25">
      <c r="B10" s="6"/>
      <c r="C10" s="7"/>
      <c r="D10" s="8"/>
      <c r="E10" s="44"/>
      <c r="F10" s="44"/>
      <c r="G10" s="44"/>
      <c r="H10" s="44"/>
      <c r="I10" s="9"/>
    </row>
    <row r="11" spans="2:9" ht="9" customHeight="1" x14ac:dyDescent="0.25">
      <c r="B11" s="6"/>
      <c r="C11" s="7"/>
      <c r="D11" s="8"/>
      <c r="E11" s="45" t="str">
        <f>IF(Paramètres!C5&lt;&gt;"",Paramètres!C5,"")</f>
        <v xml:space="preserve">RESIDENCE GREEN FOREST
Construction de 42 logements collectifs et 7 logements individuels </v>
      </c>
      <c r="F11" s="45"/>
      <c r="G11" s="45"/>
      <c r="H11" s="45"/>
      <c r="I11" s="9"/>
    </row>
    <row r="12" spans="2:9" ht="9" customHeight="1" x14ac:dyDescent="0.25">
      <c r="B12" s="6"/>
      <c r="C12" s="7"/>
      <c r="D12" s="8"/>
      <c r="E12" s="45"/>
      <c r="F12" s="45"/>
      <c r="G12" s="45"/>
      <c r="H12" s="45"/>
      <c r="I12" s="9"/>
    </row>
    <row r="13" spans="2:9" ht="9" customHeight="1" x14ac:dyDescent="0.25">
      <c r="B13" s="6"/>
      <c r="C13" s="7"/>
      <c r="D13" s="8"/>
      <c r="E13" s="45"/>
      <c r="F13" s="45"/>
      <c r="G13" s="45"/>
      <c r="H13" s="45"/>
      <c r="I13" s="9"/>
    </row>
    <row r="14" spans="2:9" ht="9" customHeight="1" x14ac:dyDescent="0.25">
      <c r="B14" s="6"/>
      <c r="C14" s="7"/>
      <c r="D14" s="8"/>
      <c r="E14" s="45"/>
      <c r="F14" s="45"/>
      <c r="G14" s="45"/>
      <c r="H14" s="45"/>
      <c r="I14" s="9"/>
    </row>
    <row r="15" spans="2:9" ht="9" customHeight="1" x14ac:dyDescent="0.25">
      <c r="B15" s="6"/>
      <c r="C15" s="7"/>
      <c r="D15" s="8"/>
      <c r="E15" s="45"/>
      <c r="F15" s="45"/>
      <c r="G15" s="45"/>
      <c r="H15" s="45"/>
      <c r="I15" s="9"/>
    </row>
    <row r="16" spans="2:9" ht="9" customHeight="1" x14ac:dyDescent="0.25">
      <c r="B16" s="6"/>
      <c r="C16" s="7"/>
      <c r="D16" s="8"/>
      <c r="E16" s="45"/>
      <c r="F16" s="45"/>
      <c r="G16" s="45"/>
      <c r="H16" s="45"/>
      <c r="I16" s="9"/>
    </row>
    <row r="17" spans="2:9" ht="9" customHeight="1" x14ac:dyDescent="0.25">
      <c r="B17" s="6"/>
      <c r="C17" s="7"/>
      <c r="D17" s="8"/>
      <c r="E17" s="45"/>
      <c r="F17" s="45"/>
      <c r="G17" s="45"/>
      <c r="H17" s="45"/>
      <c r="I17" s="9"/>
    </row>
    <row r="18" spans="2:9" ht="9" customHeight="1" x14ac:dyDescent="0.25">
      <c r="B18" s="6"/>
      <c r="C18" s="7"/>
      <c r="D18" s="8"/>
      <c r="E18" s="45"/>
      <c r="F18" s="45"/>
      <c r="G18" s="45"/>
      <c r="H18" s="45"/>
      <c r="I18" s="9"/>
    </row>
    <row r="19" spans="2:9" ht="9" customHeight="1" x14ac:dyDescent="0.25">
      <c r="B19" s="6"/>
      <c r="C19" s="7"/>
      <c r="D19" s="8"/>
      <c r="E19" s="45"/>
      <c r="F19" s="45"/>
      <c r="G19" s="45"/>
      <c r="H19" s="45"/>
      <c r="I19" s="9"/>
    </row>
    <row r="20" spans="2:9" ht="9" customHeight="1" x14ac:dyDescent="0.25">
      <c r="B20" s="6"/>
      <c r="C20" s="7"/>
      <c r="D20" s="8"/>
      <c r="E20" s="45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5"/>
      <c r="G20" s="45"/>
      <c r="H20" s="45"/>
      <c r="I20" s="9"/>
    </row>
    <row r="21" spans="2:9" ht="9" customHeight="1" x14ac:dyDescent="0.25">
      <c r="B21" s="6"/>
      <c r="C21" s="7"/>
      <c r="D21" s="8"/>
      <c r="E21" s="45"/>
      <c r="F21" s="45"/>
      <c r="G21" s="45"/>
      <c r="H21" s="45"/>
      <c r="I21" s="9"/>
    </row>
    <row r="22" spans="2:9" ht="9" customHeight="1" x14ac:dyDescent="0.25">
      <c r="B22" s="6"/>
      <c r="C22" s="7"/>
      <c r="D22" s="8"/>
      <c r="E22" s="45"/>
      <c r="F22" s="45"/>
      <c r="G22" s="45"/>
      <c r="H22" s="45"/>
      <c r="I22" s="9"/>
    </row>
    <row r="23" spans="2:9" ht="9" customHeight="1" x14ac:dyDescent="0.25">
      <c r="B23" s="6"/>
      <c r="C23" s="7"/>
      <c r="D23" s="8"/>
      <c r="E23" s="45"/>
      <c r="F23" s="45"/>
      <c r="G23" s="45"/>
      <c r="H23" s="45"/>
      <c r="I23" s="9"/>
    </row>
    <row r="24" spans="2:9" ht="9" customHeight="1" x14ac:dyDescent="0.25">
      <c r="B24" s="6"/>
      <c r="C24" s="7"/>
      <c r="D24" s="8"/>
      <c r="E24" s="45"/>
      <c r="F24" s="45"/>
      <c r="G24" s="45"/>
      <c r="H24" s="45"/>
      <c r="I24" s="9"/>
    </row>
    <row r="25" spans="2:9" ht="9" customHeight="1" x14ac:dyDescent="0.25">
      <c r="B25" s="6"/>
      <c r="C25" s="7"/>
      <c r="D25" s="8"/>
      <c r="E25" s="45"/>
      <c r="F25" s="45"/>
      <c r="G25" s="45"/>
      <c r="H25" s="45"/>
      <c r="I25" s="9"/>
    </row>
    <row r="26" spans="2:9" ht="9" customHeight="1" x14ac:dyDescent="0.25">
      <c r="B26" s="6"/>
      <c r="C26" s="7"/>
      <c r="D26" s="8"/>
      <c r="E26" s="45"/>
      <c r="F26" s="45"/>
      <c r="G26" s="45"/>
      <c r="H26" s="45"/>
      <c r="I26" s="9"/>
    </row>
    <row r="27" spans="2:9" ht="9" customHeight="1" x14ac:dyDescent="0.25">
      <c r="B27" s="6"/>
      <c r="C27" s="7"/>
      <c r="D27" s="8"/>
      <c r="E27" s="45"/>
      <c r="F27" s="45"/>
      <c r="G27" s="45"/>
      <c r="H27" s="45"/>
      <c r="I27" s="9"/>
    </row>
    <row r="28" spans="2:9" ht="9" customHeight="1" x14ac:dyDescent="0.25">
      <c r="B28" s="6"/>
      <c r="C28" s="7"/>
      <c r="D28" s="8"/>
      <c r="E28" s="44"/>
      <c r="F28" s="44"/>
      <c r="G28" s="44"/>
      <c r="H28" s="44"/>
      <c r="I28" s="9"/>
    </row>
    <row r="29" spans="2:9" ht="9" customHeight="1" x14ac:dyDescent="0.25">
      <c r="B29" s="6"/>
      <c r="C29" s="7"/>
      <c r="D29" s="8"/>
      <c r="E29" s="44"/>
      <c r="F29" s="44"/>
      <c r="G29" s="44"/>
      <c r="H29" s="44"/>
      <c r="I29" s="9"/>
    </row>
    <row r="30" spans="2:9" ht="9" customHeight="1" x14ac:dyDescent="0.25">
      <c r="B30" s="6"/>
      <c r="C30" s="7"/>
      <c r="D30" s="8"/>
      <c r="E30" s="44"/>
      <c r="F30" s="44"/>
      <c r="G30" s="44"/>
      <c r="H30" s="44"/>
      <c r="I30" s="9"/>
    </row>
    <row r="31" spans="2:9" ht="9" customHeight="1" x14ac:dyDescent="0.25">
      <c r="B31" s="6"/>
      <c r="C31" s="7"/>
      <c r="D31" s="8"/>
      <c r="E31" s="44"/>
      <c r="F31" s="44"/>
      <c r="G31" s="44"/>
      <c r="H31" s="44"/>
      <c r="I31" s="9"/>
    </row>
    <row r="32" spans="2:9" ht="9" customHeight="1" x14ac:dyDescent="0.25">
      <c r="B32" s="6"/>
      <c r="C32" s="7"/>
      <c r="D32" s="8"/>
      <c r="E32" s="44"/>
      <c r="F32" s="44"/>
      <c r="G32" s="44"/>
      <c r="H32" s="44"/>
      <c r="I32" s="9"/>
    </row>
    <row r="33" spans="2:9" ht="9" customHeight="1" x14ac:dyDescent="0.25">
      <c r="B33" s="6"/>
      <c r="C33" s="7"/>
      <c r="D33" s="8"/>
      <c r="E33" s="44"/>
      <c r="F33" s="44"/>
      <c r="G33" s="44"/>
      <c r="H33" s="44"/>
      <c r="I33" s="9"/>
    </row>
    <row r="34" spans="2:9" ht="9" customHeight="1" x14ac:dyDescent="0.25">
      <c r="B34" s="6"/>
      <c r="C34" s="7"/>
      <c r="D34" s="8"/>
      <c r="E34" s="44"/>
      <c r="F34" s="44"/>
      <c r="G34" s="44"/>
      <c r="H34" s="44"/>
      <c r="I34" s="9"/>
    </row>
    <row r="35" spans="2:9" ht="9" customHeight="1" x14ac:dyDescent="0.25">
      <c r="B35" s="6"/>
      <c r="C35" s="7"/>
      <c r="D35" s="8"/>
      <c r="E35" s="44"/>
      <c r="F35" s="44"/>
      <c r="G35" s="44"/>
      <c r="H35" s="44"/>
      <c r="I35" s="9"/>
    </row>
    <row r="36" spans="2:9" ht="9" customHeight="1" x14ac:dyDescent="0.25">
      <c r="B36" s="6"/>
      <c r="C36" s="7"/>
      <c r="D36" s="8"/>
      <c r="E36" s="44"/>
      <c r="F36" s="44"/>
      <c r="G36" s="44"/>
      <c r="H36" s="44"/>
      <c r="I36" s="9"/>
    </row>
    <row r="37" spans="2:9" ht="9" customHeight="1" x14ac:dyDescent="0.25">
      <c r="B37" s="6"/>
      <c r="C37" s="7"/>
      <c r="D37" s="8"/>
      <c r="E37" s="44"/>
      <c r="F37" s="44"/>
      <c r="G37" s="44"/>
      <c r="H37" s="44"/>
      <c r="I37" s="9"/>
    </row>
    <row r="38" spans="2:9" ht="9" customHeight="1" x14ac:dyDescent="0.25">
      <c r="B38" s="6"/>
      <c r="C38" s="7"/>
      <c r="D38" s="8"/>
      <c r="E38" s="44"/>
      <c r="F38" s="44"/>
      <c r="G38" s="44"/>
      <c r="H38" s="44"/>
      <c r="I38" s="9"/>
    </row>
    <row r="39" spans="2:9" ht="9" customHeight="1" x14ac:dyDescent="0.25">
      <c r="B39" s="6"/>
      <c r="C39" s="7"/>
      <c r="D39" s="8"/>
      <c r="E39" s="44"/>
      <c r="F39" s="44"/>
      <c r="G39" s="44"/>
      <c r="H39" s="44"/>
      <c r="I39" s="9"/>
    </row>
    <row r="40" spans="2:9" ht="9" customHeight="1" x14ac:dyDescent="0.25">
      <c r="B40" s="6"/>
      <c r="C40" s="7"/>
      <c r="D40" s="8"/>
      <c r="E40" s="44"/>
      <c r="F40" s="44"/>
      <c r="G40" s="44"/>
      <c r="H40" s="44"/>
      <c r="I40" s="9"/>
    </row>
    <row r="41" spans="2:9" ht="9" customHeight="1" x14ac:dyDescent="0.25">
      <c r="B41" s="6"/>
      <c r="C41" s="7"/>
      <c r="D41" s="8"/>
      <c r="E41" s="44"/>
      <c r="F41" s="44"/>
      <c r="G41" s="44"/>
      <c r="H41" s="44"/>
      <c r="I41" s="9"/>
    </row>
    <row r="42" spans="2:9" ht="9" customHeight="1" x14ac:dyDescent="0.25">
      <c r="B42" s="6"/>
      <c r="C42" s="7"/>
      <c r="D42" s="8"/>
      <c r="E42" s="44"/>
      <c r="F42" s="44"/>
      <c r="G42" s="44"/>
      <c r="H42" s="44"/>
      <c r="I42" s="9"/>
    </row>
    <row r="43" spans="2:9" ht="9" customHeight="1" x14ac:dyDescent="0.25">
      <c r="B43" s="6"/>
      <c r="C43" s="7"/>
      <c r="D43" s="8"/>
      <c r="E43" s="44"/>
      <c r="F43" s="44"/>
      <c r="G43" s="44"/>
      <c r="H43" s="44"/>
      <c r="I43" s="9"/>
    </row>
    <row r="44" spans="2:9" ht="9" customHeight="1" x14ac:dyDescent="0.25">
      <c r="B44" s="6"/>
      <c r="C44" s="7"/>
      <c r="D44" s="8"/>
      <c r="E44" s="44"/>
      <c r="F44" s="44"/>
      <c r="G44" s="44"/>
      <c r="H44" s="44"/>
      <c r="I44" s="9"/>
    </row>
    <row r="45" spans="2:9" ht="9" customHeight="1" x14ac:dyDescent="0.25">
      <c r="B45" s="59"/>
      <c r="C45" s="57" t="s">
        <v>10</v>
      </c>
      <c r="D45" s="8"/>
      <c r="E45" s="44"/>
      <c r="F45" s="44"/>
      <c r="G45" s="44"/>
      <c r="H45" s="44"/>
      <c r="I45" s="9"/>
    </row>
    <row r="46" spans="2:9" ht="9" customHeight="1" x14ac:dyDescent="0.25">
      <c r="B46" s="59"/>
      <c r="C46" s="58"/>
      <c r="D46" s="8"/>
      <c r="E46" s="8"/>
      <c r="F46" s="8"/>
      <c r="G46" s="8"/>
      <c r="H46" s="8"/>
      <c r="I46" s="9"/>
    </row>
    <row r="47" spans="2:9" ht="9" customHeight="1" x14ac:dyDescent="0.25">
      <c r="B47" s="59"/>
      <c r="C47" s="58"/>
      <c r="D47" s="8"/>
      <c r="E47" s="56" t="s">
        <v>4</v>
      </c>
      <c r="F47" s="44"/>
      <c r="G47" s="44"/>
      <c r="H47" s="44"/>
      <c r="I47" s="9"/>
    </row>
    <row r="48" spans="2:9" ht="9" customHeight="1" x14ac:dyDescent="0.25">
      <c r="B48" s="59"/>
      <c r="C48" s="58"/>
      <c r="D48" s="8"/>
      <c r="E48" s="44"/>
      <c r="F48" s="44"/>
      <c r="G48" s="44"/>
      <c r="H48" s="44"/>
      <c r="I48" s="9"/>
    </row>
    <row r="49" spans="2:9" ht="9" customHeight="1" x14ac:dyDescent="0.25">
      <c r="B49" s="59"/>
      <c r="C49" s="58"/>
      <c r="D49" s="8"/>
      <c r="E49" s="44"/>
      <c r="F49" s="44"/>
      <c r="G49" s="44"/>
      <c r="H49" s="44"/>
      <c r="I49" s="9"/>
    </row>
    <row r="50" spans="2:9" ht="9" customHeight="1" x14ac:dyDescent="0.25">
      <c r="B50" s="59"/>
      <c r="C50" s="58"/>
      <c r="D50" s="8"/>
      <c r="E50" s="44"/>
      <c r="F50" s="44"/>
      <c r="G50" s="44"/>
      <c r="H50" s="44"/>
      <c r="I50" s="9"/>
    </row>
    <row r="51" spans="2:9" ht="9" customHeight="1" x14ac:dyDescent="0.25">
      <c r="B51" s="59"/>
      <c r="C51" s="58"/>
      <c r="D51" s="8"/>
      <c r="E51" s="44"/>
      <c r="F51" s="44"/>
      <c r="G51" s="44"/>
      <c r="H51" s="44"/>
      <c r="I51" s="9"/>
    </row>
    <row r="52" spans="2:9" ht="9" customHeight="1" x14ac:dyDescent="0.25">
      <c r="B52" s="59"/>
      <c r="C52" s="57" t="s">
        <v>9</v>
      </c>
      <c r="D52" s="8"/>
      <c r="E52" s="44"/>
      <c r="F52" s="44"/>
      <c r="G52" s="44"/>
      <c r="H52" s="44"/>
      <c r="I52" s="9"/>
    </row>
    <row r="53" spans="2:9" ht="9" customHeight="1" x14ac:dyDescent="0.25">
      <c r="B53" s="59"/>
      <c r="C53" s="58"/>
      <c r="D53" s="8"/>
      <c r="E53" s="44"/>
      <c r="F53" s="44"/>
      <c r="G53" s="44"/>
      <c r="H53" s="44"/>
      <c r="I53" s="9"/>
    </row>
    <row r="54" spans="2:9" ht="9" customHeight="1" x14ac:dyDescent="0.25">
      <c r="B54" s="59"/>
      <c r="C54" s="58"/>
      <c r="D54" s="8"/>
      <c r="E54" s="44"/>
      <c r="F54" s="44"/>
      <c r="G54" s="44"/>
      <c r="H54" s="44"/>
      <c r="I54" s="9"/>
    </row>
    <row r="55" spans="2:9" ht="9" customHeight="1" x14ac:dyDescent="0.25">
      <c r="B55" s="59"/>
      <c r="C55" s="58"/>
      <c r="D55" s="8"/>
      <c r="E55" s="44"/>
      <c r="F55" s="44"/>
      <c r="G55" s="44"/>
      <c r="H55" s="44"/>
      <c r="I55" s="9"/>
    </row>
    <row r="56" spans="2:9" ht="9" customHeight="1" x14ac:dyDescent="0.25">
      <c r="B56" s="59"/>
      <c r="C56" s="58"/>
      <c r="D56" s="8"/>
      <c r="E56" s="44"/>
      <c r="F56" s="44"/>
      <c r="G56" s="44"/>
      <c r="H56" s="44"/>
      <c r="I56" s="9"/>
    </row>
    <row r="57" spans="2:9" ht="9" customHeight="1" x14ac:dyDescent="0.25">
      <c r="B57" s="59"/>
      <c r="C57" s="58"/>
      <c r="D57" s="8"/>
      <c r="E57" s="44"/>
      <c r="F57" s="44"/>
      <c r="G57" s="44"/>
      <c r="H57" s="44"/>
      <c r="I57" s="9"/>
    </row>
    <row r="58" spans="2:9" ht="9" customHeight="1" x14ac:dyDescent="0.25">
      <c r="B58" s="59"/>
      <c r="C58" s="58"/>
      <c r="D58" s="8"/>
      <c r="E58" s="44"/>
      <c r="F58" s="44"/>
      <c r="G58" s="44"/>
      <c r="H58" s="44"/>
      <c r="I58" s="9"/>
    </row>
    <row r="59" spans="2:9" ht="9" customHeight="1" x14ac:dyDescent="0.25">
      <c r="B59" s="59"/>
      <c r="C59" s="57" t="s">
        <v>8</v>
      </c>
      <c r="D59" s="8"/>
      <c r="E59" s="44"/>
      <c r="F59" s="44"/>
      <c r="G59" s="44"/>
      <c r="H59" s="44"/>
      <c r="I59" s="9"/>
    </row>
    <row r="60" spans="2:9" ht="9" customHeight="1" x14ac:dyDescent="0.25">
      <c r="B60" s="59"/>
      <c r="C60" s="58"/>
      <c r="D60" s="8"/>
      <c r="E60" s="44"/>
      <c r="F60" s="44"/>
      <c r="G60" s="44"/>
      <c r="H60" s="44"/>
      <c r="I60" s="9"/>
    </row>
    <row r="61" spans="2:9" ht="9" customHeight="1" x14ac:dyDescent="0.25">
      <c r="B61" s="59"/>
      <c r="C61" s="58"/>
      <c r="D61" s="8"/>
      <c r="E61" s="8"/>
      <c r="F61" s="8"/>
      <c r="G61" s="8"/>
      <c r="H61" s="8"/>
      <c r="I61" s="9"/>
    </row>
    <row r="62" spans="2:9" ht="9" customHeight="1" x14ac:dyDescent="0.25">
      <c r="B62" s="59"/>
      <c r="C62" s="58"/>
      <c r="D62" s="8"/>
      <c r="E62" s="46" t="str">
        <f>IF(Paramètres!C9&lt;&gt;"",Paramètres!C9,"")</f>
        <v>Lot n°5</v>
      </c>
      <c r="F62" s="46"/>
      <c r="G62" s="46"/>
      <c r="H62" s="46"/>
      <c r="I62" s="9"/>
    </row>
    <row r="63" spans="2:9" ht="9" customHeight="1" x14ac:dyDescent="0.25">
      <c r="B63" s="59"/>
      <c r="C63" s="58"/>
      <c r="D63" s="8"/>
      <c r="E63" s="46"/>
      <c r="F63" s="46"/>
      <c r="G63" s="46"/>
      <c r="H63" s="46"/>
      <c r="I63" s="9"/>
    </row>
    <row r="64" spans="2:9" ht="9" customHeight="1" x14ac:dyDescent="0.25">
      <c r="B64" s="59"/>
      <c r="C64" s="58"/>
      <c r="D64" s="8"/>
      <c r="E64" s="46"/>
      <c r="F64" s="46"/>
      <c r="G64" s="46"/>
      <c r="H64" s="46"/>
      <c r="I64" s="9"/>
    </row>
    <row r="65" spans="2:9" ht="9" customHeight="1" x14ac:dyDescent="0.25">
      <c r="B65" s="59"/>
      <c r="C65" s="58"/>
      <c r="D65" s="8"/>
      <c r="E65" s="46"/>
      <c r="F65" s="46"/>
      <c r="G65" s="46"/>
      <c r="H65" s="46"/>
      <c r="I65" s="9"/>
    </row>
    <row r="66" spans="2:9" ht="9" customHeight="1" x14ac:dyDescent="0.25">
      <c r="B66" s="59"/>
      <c r="C66" s="57" t="s">
        <v>7</v>
      </c>
      <c r="D66" s="8"/>
      <c r="E66" s="46" t="str">
        <f>IF(Paramètres!C11&lt;&gt;"",Paramètres!C11,"")</f>
        <v>ETANCHEITE</v>
      </c>
      <c r="F66" s="46"/>
      <c r="G66" s="46"/>
      <c r="H66" s="46"/>
      <c r="I66" s="9"/>
    </row>
    <row r="67" spans="2:9" ht="9" customHeight="1" x14ac:dyDescent="0.25">
      <c r="B67" s="59"/>
      <c r="C67" s="58"/>
      <c r="D67" s="8"/>
      <c r="E67" s="46"/>
      <c r="F67" s="46"/>
      <c r="G67" s="46"/>
      <c r="H67" s="46"/>
      <c r="I67" s="9"/>
    </row>
    <row r="68" spans="2:9" ht="9" customHeight="1" x14ac:dyDescent="0.25">
      <c r="B68" s="59"/>
      <c r="C68" s="58"/>
      <c r="D68" s="8"/>
      <c r="E68" s="46"/>
      <c r="F68" s="46"/>
      <c r="G68" s="46"/>
      <c r="H68" s="46"/>
      <c r="I68" s="9"/>
    </row>
    <row r="69" spans="2:9" ht="9" customHeight="1" x14ac:dyDescent="0.25">
      <c r="B69" s="59"/>
      <c r="C69" s="58"/>
      <c r="D69" s="8"/>
      <c r="E69" s="46"/>
      <c r="F69" s="46"/>
      <c r="G69" s="46"/>
      <c r="H69" s="46"/>
      <c r="I69" s="9"/>
    </row>
    <row r="70" spans="2:9" ht="9" customHeight="1" x14ac:dyDescent="0.25">
      <c r="B70" s="59"/>
      <c r="C70" s="58"/>
      <c r="D70" s="8"/>
      <c r="E70" s="46"/>
      <c r="F70" s="46"/>
      <c r="G70" s="46"/>
      <c r="H70" s="46"/>
      <c r="I70" s="9"/>
    </row>
    <row r="71" spans="2:9" ht="9" customHeight="1" x14ac:dyDescent="0.25">
      <c r="B71" s="59"/>
      <c r="C71" s="58"/>
      <c r="D71" s="8"/>
      <c r="E71" s="47" t="str">
        <f>IF(Paramètres!C3&lt;&gt;"",Paramètres!C3,"")</f>
        <v>DPGF</v>
      </c>
      <c r="F71" s="48"/>
      <c r="G71" s="48"/>
      <c r="H71" s="49"/>
      <c r="I71" s="9"/>
    </row>
    <row r="72" spans="2:9" ht="9" customHeight="1" x14ac:dyDescent="0.25">
      <c r="B72" s="59"/>
      <c r="C72" s="58"/>
      <c r="D72" s="8"/>
      <c r="E72" s="50"/>
      <c r="F72" s="45"/>
      <c r="G72" s="45"/>
      <c r="H72" s="51"/>
      <c r="I72" s="9"/>
    </row>
    <row r="73" spans="2:9" ht="9" customHeight="1" x14ac:dyDescent="0.25">
      <c r="B73" s="59"/>
      <c r="C73" s="57" t="s">
        <v>6</v>
      </c>
      <c r="D73" s="8"/>
      <c r="E73" s="50"/>
      <c r="F73" s="45"/>
      <c r="G73" s="45"/>
      <c r="H73" s="51"/>
      <c r="I73" s="9"/>
    </row>
    <row r="74" spans="2:9" ht="9" customHeight="1" x14ac:dyDescent="0.25">
      <c r="B74" s="59"/>
      <c r="C74" s="58"/>
      <c r="D74" s="8"/>
      <c r="E74" s="50"/>
      <c r="F74" s="45"/>
      <c r="G74" s="45"/>
      <c r="H74" s="51"/>
      <c r="I74" s="9"/>
    </row>
    <row r="75" spans="2:9" ht="9" customHeight="1" x14ac:dyDescent="0.25">
      <c r="B75" s="59"/>
      <c r="C75" s="58"/>
      <c r="D75" s="8"/>
      <c r="E75" s="50"/>
      <c r="F75" s="45"/>
      <c r="G75" s="45"/>
      <c r="H75" s="51"/>
      <c r="I75" s="9"/>
    </row>
    <row r="76" spans="2:9" ht="9" customHeight="1" x14ac:dyDescent="0.25">
      <c r="B76" s="59"/>
      <c r="C76" s="58"/>
      <c r="D76" s="8"/>
      <c r="E76" s="50"/>
      <c r="F76" s="45"/>
      <c r="G76" s="45"/>
      <c r="H76" s="51"/>
      <c r="I76" s="9"/>
    </row>
    <row r="77" spans="2:9" ht="9" customHeight="1" x14ac:dyDescent="0.25">
      <c r="B77" s="59"/>
      <c r="C77" s="58"/>
      <c r="D77" s="8"/>
      <c r="E77" s="52"/>
      <c r="F77" s="53"/>
      <c r="G77" s="53"/>
      <c r="H77" s="54"/>
      <c r="I77" s="9"/>
    </row>
    <row r="78" spans="2:9" ht="9" customHeight="1" x14ac:dyDescent="0.25">
      <c r="B78" s="59"/>
      <c r="C78" s="58"/>
      <c r="D78" s="8"/>
      <c r="E78" s="8"/>
      <c r="F78" s="8"/>
      <c r="G78" s="8"/>
      <c r="H78" s="8"/>
      <c r="I78" s="9"/>
    </row>
    <row r="79" spans="2:9" ht="9" customHeight="1" x14ac:dyDescent="0.25">
      <c r="B79" s="59"/>
      <c r="C79" s="58"/>
      <c r="D79" s="8"/>
      <c r="E79" s="8"/>
      <c r="F79" s="55" t="s">
        <v>0</v>
      </c>
      <c r="G79" s="55" t="str">
        <f>IF(Paramètres!C7&lt;&gt;"",Paramètres!C7,"")</f>
        <v>24.09</v>
      </c>
      <c r="H79" s="8"/>
      <c r="I79" s="9"/>
    </row>
    <row r="80" spans="2:9" ht="9" customHeight="1" x14ac:dyDescent="0.25">
      <c r="B80" s="59"/>
      <c r="C80" s="57" t="s">
        <v>5</v>
      </c>
      <c r="D80" s="8"/>
      <c r="E80" s="8"/>
      <c r="F80" s="55"/>
      <c r="G80" s="55"/>
      <c r="H80" s="8"/>
      <c r="I80" s="9"/>
    </row>
    <row r="81" spans="2:9" ht="9" customHeight="1" x14ac:dyDescent="0.25">
      <c r="B81" s="59"/>
      <c r="C81" s="58"/>
      <c r="D81" s="8"/>
      <c r="E81" s="8"/>
      <c r="F81" s="55" t="s">
        <v>1</v>
      </c>
      <c r="G81" s="55" t="str">
        <f>IF(Paramètres!C13&lt;&gt;"",Paramètres!C13,"")</f>
        <v>07/05/2025</v>
      </c>
      <c r="H81" s="8"/>
      <c r="I81" s="9"/>
    </row>
    <row r="82" spans="2:9" ht="9" customHeight="1" x14ac:dyDescent="0.25">
      <c r="B82" s="59"/>
      <c r="C82" s="58"/>
      <c r="D82" s="8"/>
      <c r="E82" s="8"/>
      <c r="F82" s="55"/>
      <c r="G82" s="55"/>
      <c r="H82" s="8"/>
      <c r="I82" s="9"/>
    </row>
    <row r="83" spans="2:9" ht="9" customHeight="1" x14ac:dyDescent="0.25">
      <c r="B83" s="59"/>
      <c r="C83" s="58"/>
      <c r="D83" s="8"/>
      <c r="E83" s="8"/>
      <c r="F83" s="55" t="s">
        <v>2</v>
      </c>
      <c r="G83" s="55" t="str">
        <f>IF(Paramètres!C15&lt;&gt;"",Paramètres!C15,"")</f>
        <v>DCE</v>
      </c>
      <c r="H83" s="8"/>
      <c r="I83" s="9"/>
    </row>
    <row r="84" spans="2:9" ht="9" customHeight="1" x14ac:dyDescent="0.25">
      <c r="B84" s="59"/>
      <c r="C84" s="58"/>
      <c r="D84" s="8"/>
      <c r="E84" s="8"/>
      <c r="F84" s="55"/>
      <c r="G84" s="55"/>
      <c r="H84" s="8"/>
      <c r="I84" s="9"/>
    </row>
    <row r="85" spans="2:9" ht="9" customHeight="1" x14ac:dyDescent="0.25">
      <c r="B85" s="59"/>
      <c r="C85" s="58"/>
      <c r="D85" s="8"/>
      <c r="E85" s="8"/>
      <c r="F85" s="55" t="s">
        <v>3</v>
      </c>
      <c r="G85" s="55" t="str">
        <f>IF(Paramètres!C17&lt;&gt;"",Paramètres!C17,"")</f>
        <v/>
      </c>
      <c r="H85" s="8"/>
      <c r="I85" s="9"/>
    </row>
    <row r="86" spans="2:9" ht="9" customHeight="1" x14ac:dyDescent="0.25">
      <c r="B86" s="59"/>
      <c r="C86" s="58"/>
      <c r="D86" s="8"/>
      <c r="E86" s="8"/>
      <c r="F86" s="55"/>
      <c r="G86" s="55"/>
      <c r="H86" s="8"/>
      <c r="I86" s="9"/>
    </row>
    <row r="87" spans="2:9" ht="9" customHeight="1" x14ac:dyDescent="0.25">
      <c r="B87" s="10"/>
      <c r="C87" s="11"/>
      <c r="D87" s="12"/>
      <c r="E87" s="12"/>
      <c r="F87" s="12"/>
      <c r="G87" s="12"/>
      <c r="H87" s="12"/>
      <c r="I87" s="13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179"/>
  <sheetViews>
    <sheetView showGridLines="0" tabSelected="1" workbookViewId="0">
      <pane ySplit="3" topLeftCell="A4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4.4257812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t="22.5" hidden="1" x14ac:dyDescent="0.25">
      <c r="A1" s="8" t="s">
        <v>11</v>
      </c>
      <c r="B1" s="8" t="s">
        <v>12</v>
      </c>
      <c r="C1" s="8" t="s">
        <v>13</v>
      </c>
      <c r="D1" s="8" t="s">
        <v>14</v>
      </c>
      <c r="E1" s="8" t="s">
        <v>15</v>
      </c>
      <c r="F1" s="8" t="s">
        <v>16</v>
      </c>
      <c r="G1" s="8" t="s">
        <v>17</v>
      </c>
      <c r="H1" s="8" t="s">
        <v>18</v>
      </c>
      <c r="I1" s="8" t="s">
        <v>19</v>
      </c>
      <c r="J1" s="8" t="s">
        <v>20</v>
      </c>
      <c r="K1" s="8" t="s">
        <v>21</v>
      </c>
      <c r="L1" s="8" t="s">
        <v>22</v>
      </c>
      <c r="N1" s="8" t="s">
        <v>23</v>
      </c>
      <c r="O1" s="8" t="s">
        <v>24</v>
      </c>
      <c r="P1" s="8" t="s">
        <v>25</v>
      </c>
      <c r="Q1" s="8" t="s">
        <v>26</v>
      </c>
      <c r="R1" s="8" t="s">
        <v>27</v>
      </c>
    </row>
    <row r="3" spans="1:18" ht="22.5" x14ac:dyDescent="0.25">
      <c r="A3" s="8" t="s">
        <v>28</v>
      </c>
      <c r="B3" s="14" t="s">
        <v>29</v>
      </c>
      <c r="C3" s="14" t="s">
        <v>30</v>
      </c>
      <c r="D3" s="60" t="s">
        <v>31</v>
      </c>
      <c r="E3" s="60"/>
      <c r="F3" s="60"/>
      <c r="G3" s="14" t="s">
        <v>17</v>
      </c>
      <c r="H3" s="14" t="s">
        <v>32</v>
      </c>
      <c r="I3" s="14" t="s">
        <v>33</v>
      </c>
      <c r="J3" s="14" t="s">
        <v>34</v>
      </c>
      <c r="K3" s="14" t="s">
        <v>35</v>
      </c>
      <c r="L3" s="14" t="s">
        <v>36</v>
      </c>
      <c r="M3" s="14" t="s">
        <v>37</v>
      </c>
      <c r="N3" s="14" t="s">
        <v>38</v>
      </c>
      <c r="O3" s="14" t="s">
        <v>39</v>
      </c>
      <c r="P3" s="14" t="s">
        <v>40</v>
      </c>
      <c r="Q3" s="14" t="s">
        <v>41</v>
      </c>
      <c r="R3" s="14" t="s">
        <v>42</v>
      </c>
    </row>
    <row r="4" spans="1:18" ht="15.75" customHeight="1" x14ac:dyDescent="0.25">
      <c r="A4" s="8">
        <v>2</v>
      </c>
      <c r="B4" s="15" t="s">
        <v>43</v>
      </c>
      <c r="C4" s="15"/>
      <c r="D4" s="61" t="s">
        <v>44</v>
      </c>
      <c r="E4" s="61"/>
      <c r="F4" s="61"/>
      <c r="G4" s="16"/>
      <c r="H4" s="16"/>
      <c r="I4" s="16"/>
      <c r="J4" s="16"/>
      <c r="K4" s="17"/>
      <c r="L4" s="8"/>
    </row>
    <row r="5" spans="1:18" ht="15.75" x14ac:dyDescent="0.25">
      <c r="A5" s="8">
        <v>2</v>
      </c>
      <c r="B5" s="18">
        <v>1</v>
      </c>
      <c r="C5" s="18"/>
      <c r="D5" s="62" t="s">
        <v>45</v>
      </c>
      <c r="E5" s="63"/>
      <c r="F5" s="63"/>
      <c r="G5" s="1"/>
      <c r="H5" s="1"/>
      <c r="I5" s="1"/>
      <c r="J5" s="1"/>
      <c r="K5" s="19"/>
      <c r="L5" s="8"/>
    </row>
    <row r="6" spans="1:18" ht="47.25" customHeight="1" x14ac:dyDescent="0.25">
      <c r="A6" s="8">
        <v>3</v>
      </c>
      <c r="B6" s="18" t="s">
        <v>46</v>
      </c>
      <c r="C6" s="18"/>
      <c r="D6" s="63" t="s">
        <v>47</v>
      </c>
      <c r="E6" s="63"/>
      <c r="F6" s="63"/>
      <c r="G6" s="1"/>
      <c r="H6" s="1"/>
      <c r="I6" s="1"/>
      <c r="J6" s="1"/>
      <c r="K6" s="19"/>
      <c r="L6" s="8"/>
    </row>
    <row r="7" spans="1:18" x14ac:dyDescent="0.25">
      <c r="A7" s="8" t="s">
        <v>48</v>
      </c>
      <c r="B7" s="20"/>
      <c r="C7" s="20"/>
      <c r="D7" s="64"/>
      <c r="E7" s="64"/>
      <c r="F7" s="64"/>
      <c r="K7" s="20"/>
    </row>
    <row r="8" spans="1:18" ht="25.5" customHeight="1" x14ac:dyDescent="0.25">
      <c r="B8" s="20"/>
      <c r="C8" s="20"/>
      <c r="D8" s="67" t="s">
        <v>47</v>
      </c>
      <c r="E8" s="68"/>
      <c r="F8" s="68"/>
      <c r="G8" s="65"/>
      <c r="H8" s="65"/>
      <c r="I8" s="65"/>
      <c r="J8" s="65"/>
      <c r="K8" s="66"/>
    </row>
    <row r="9" spans="1:18" x14ac:dyDescent="0.25">
      <c r="B9" s="20"/>
      <c r="C9" s="20"/>
      <c r="D9" s="70"/>
      <c r="E9" s="44"/>
      <c r="F9" s="44"/>
      <c r="G9" s="44"/>
      <c r="H9" s="44"/>
      <c r="I9" s="44"/>
      <c r="J9" s="44"/>
      <c r="K9" s="69"/>
    </row>
    <row r="10" spans="1:18" x14ac:dyDescent="0.25">
      <c r="B10" s="20"/>
      <c r="C10" s="20"/>
      <c r="D10" s="73" t="s">
        <v>49</v>
      </c>
      <c r="E10" s="74"/>
      <c r="F10" s="74"/>
      <c r="G10" s="71">
        <f>SUMIF(L7:L7, IF(L6="","",L6), K7:K7)</f>
        <v>0</v>
      </c>
      <c r="H10" s="71"/>
      <c r="I10" s="71"/>
      <c r="J10" s="71"/>
      <c r="K10" s="72"/>
    </row>
    <row r="11" spans="1:18" hidden="1" x14ac:dyDescent="0.25">
      <c r="B11" s="20"/>
      <c r="C11" s="20"/>
      <c r="D11" s="77" t="s">
        <v>50</v>
      </c>
      <c r="E11" s="78"/>
      <c r="F11" s="78"/>
      <c r="G11" s="75">
        <f>ROUND(SUMIF(L7:L7, IF(L6="","",L6), K7:K7) * 0.2, 2)</f>
        <v>0</v>
      </c>
      <c r="H11" s="75"/>
      <c r="I11" s="75"/>
      <c r="J11" s="75"/>
      <c r="K11" s="76"/>
    </row>
    <row r="12" spans="1:18" hidden="1" x14ac:dyDescent="0.25">
      <c r="B12" s="20"/>
      <c r="C12" s="20"/>
      <c r="D12" s="73" t="s">
        <v>51</v>
      </c>
      <c r="E12" s="74"/>
      <c r="F12" s="74"/>
      <c r="G12" s="71">
        <f>SUM(G10:G11)</f>
        <v>0</v>
      </c>
      <c r="H12" s="71"/>
      <c r="I12" s="71"/>
      <c r="J12" s="71"/>
      <c r="K12" s="72"/>
    </row>
    <row r="13" spans="1:18" ht="15.75" customHeight="1" x14ac:dyDescent="0.25">
      <c r="A13" s="8">
        <v>3</v>
      </c>
      <c r="B13" s="18" t="s">
        <v>52</v>
      </c>
      <c r="C13" s="18"/>
      <c r="D13" s="63" t="s">
        <v>53</v>
      </c>
      <c r="E13" s="63"/>
      <c r="F13" s="63"/>
      <c r="G13" s="1"/>
      <c r="H13" s="1"/>
      <c r="I13" s="1"/>
      <c r="J13" s="1"/>
      <c r="K13" s="19"/>
      <c r="L13" s="8"/>
    </row>
    <row r="14" spans="1:18" ht="45" customHeight="1" x14ac:dyDescent="0.25">
      <c r="A14" s="8">
        <v>4</v>
      </c>
      <c r="B14" s="18" t="s">
        <v>54</v>
      </c>
      <c r="C14" s="18"/>
      <c r="D14" s="79" t="s">
        <v>55</v>
      </c>
      <c r="E14" s="79"/>
      <c r="F14" s="79"/>
      <c r="G14" s="21"/>
      <c r="H14" s="21"/>
      <c r="I14" s="21"/>
      <c r="J14" s="21"/>
      <c r="K14" s="22"/>
      <c r="L14" s="8"/>
    </row>
    <row r="15" spans="1:18" x14ac:dyDescent="0.25">
      <c r="A15" s="8">
        <v>5</v>
      </c>
      <c r="B15" s="18" t="s">
        <v>56</v>
      </c>
      <c r="C15" s="18"/>
      <c r="D15" s="80" t="s">
        <v>57</v>
      </c>
      <c r="E15" s="80"/>
      <c r="F15" s="80"/>
      <c r="G15" s="23"/>
      <c r="H15" s="23"/>
      <c r="I15" s="23"/>
      <c r="J15" s="23"/>
      <c r="K15" s="24"/>
      <c r="L15" s="8"/>
    </row>
    <row r="16" spans="1:18" hidden="1" x14ac:dyDescent="0.25">
      <c r="A16" s="8" t="s">
        <v>58</v>
      </c>
    </row>
    <row r="17" spans="1:18" x14ac:dyDescent="0.25">
      <c r="A17" s="8">
        <v>5</v>
      </c>
      <c r="B17" s="18" t="s">
        <v>59</v>
      </c>
      <c r="C17" s="18"/>
      <c r="D17" s="80" t="s">
        <v>60</v>
      </c>
      <c r="E17" s="80"/>
      <c r="F17" s="80"/>
      <c r="G17" s="23"/>
      <c r="H17" s="23"/>
      <c r="I17" s="23"/>
      <c r="J17" s="23"/>
      <c r="K17" s="24"/>
      <c r="L17" s="8"/>
    </row>
    <row r="18" spans="1:18" ht="16.5" x14ac:dyDescent="0.25">
      <c r="A18" s="8">
        <v>9</v>
      </c>
      <c r="B18" s="25" t="s">
        <v>61</v>
      </c>
      <c r="C18" s="25"/>
      <c r="D18" s="81" t="s">
        <v>62</v>
      </c>
      <c r="E18" s="82"/>
      <c r="F18" s="82"/>
      <c r="G18" s="26" t="s">
        <v>16</v>
      </c>
      <c r="H18" s="27"/>
      <c r="I18" s="27"/>
      <c r="J18" s="28"/>
      <c r="K18" s="28">
        <f>IF(AND(H18= "",I18= ""), 0, ROUND(ROUND(J18, 2) * ROUND(IF(I18="",H18,I18),  2), 2))</f>
        <v>0</v>
      </c>
      <c r="L18" s="8"/>
      <c r="N18" s="29">
        <v>0.2</v>
      </c>
      <c r="R18" s="8">
        <v>491</v>
      </c>
    </row>
    <row r="19" spans="1:18" ht="45" customHeight="1" x14ac:dyDescent="0.25">
      <c r="A19" s="8" t="s">
        <v>63</v>
      </c>
      <c r="B19" s="30"/>
      <c r="C19" s="30"/>
      <c r="D19" s="83" t="s">
        <v>64</v>
      </c>
      <c r="E19" s="83"/>
      <c r="F19" s="83"/>
      <c r="G19" s="83"/>
      <c r="H19" s="83"/>
      <c r="I19" s="83"/>
      <c r="J19" s="83"/>
      <c r="K19" s="30"/>
    </row>
    <row r="20" spans="1:18" hidden="1" x14ac:dyDescent="0.25">
      <c r="A20" s="8" t="s">
        <v>65</v>
      </c>
    </row>
    <row r="21" spans="1:18" ht="16.5" x14ac:dyDescent="0.25">
      <c r="A21" s="8">
        <v>9</v>
      </c>
      <c r="B21" s="25" t="s">
        <v>66</v>
      </c>
      <c r="C21" s="25"/>
      <c r="D21" s="81" t="s">
        <v>67</v>
      </c>
      <c r="E21" s="82"/>
      <c r="F21" s="82"/>
      <c r="G21" s="26" t="s">
        <v>16</v>
      </c>
      <c r="H21" s="27"/>
      <c r="I21" s="27"/>
      <c r="J21" s="28"/>
      <c r="K21" s="28">
        <f>IF(AND(H21= "",I21= ""), 0, ROUND(ROUND(J21, 2) * ROUND(IF(I21="",H21,I21),  2), 2))</f>
        <v>0</v>
      </c>
      <c r="L21" s="8"/>
      <c r="N21" s="29">
        <v>0.2</v>
      </c>
      <c r="R21" s="8">
        <v>491</v>
      </c>
    </row>
    <row r="22" spans="1:18" ht="45" customHeight="1" x14ac:dyDescent="0.25">
      <c r="A22" s="8" t="s">
        <v>63</v>
      </c>
      <c r="B22" s="30"/>
      <c r="C22" s="30"/>
      <c r="D22" s="83" t="s">
        <v>64</v>
      </c>
      <c r="E22" s="83"/>
      <c r="F22" s="83"/>
      <c r="G22" s="83"/>
      <c r="H22" s="83"/>
      <c r="I22" s="83"/>
      <c r="J22" s="83"/>
      <c r="K22" s="30"/>
    </row>
    <row r="23" spans="1:18" hidden="1" x14ac:dyDescent="0.25">
      <c r="A23" s="8" t="s">
        <v>65</v>
      </c>
    </row>
    <row r="24" spans="1:18" ht="16.5" x14ac:dyDescent="0.25">
      <c r="A24" s="8">
        <v>9</v>
      </c>
      <c r="B24" s="25" t="s">
        <v>68</v>
      </c>
      <c r="C24" s="25"/>
      <c r="D24" s="81" t="s">
        <v>69</v>
      </c>
      <c r="E24" s="82"/>
      <c r="F24" s="82"/>
      <c r="G24" s="26" t="s">
        <v>16</v>
      </c>
      <c r="H24" s="27"/>
      <c r="I24" s="27"/>
      <c r="J24" s="28"/>
      <c r="K24" s="28">
        <f>IF(AND(H24= "",I24= ""), 0, ROUND(ROUND(J24, 2) * ROUND(IF(I24="",H24,I24),  2), 2))</f>
        <v>0</v>
      </c>
      <c r="L24" s="8"/>
      <c r="N24" s="29">
        <v>0.2</v>
      </c>
      <c r="R24" s="8">
        <v>491</v>
      </c>
    </row>
    <row r="25" spans="1:18" ht="45" customHeight="1" x14ac:dyDescent="0.25">
      <c r="A25" s="8" t="s">
        <v>63</v>
      </c>
      <c r="B25" s="30"/>
      <c r="C25" s="30"/>
      <c r="D25" s="83" t="s">
        <v>64</v>
      </c>
      <c r="E25" s="83"/>
      <c r="F25" s="83"/>
      <c r="G25" s="83"/>
      <c r="H25" s="83"/>
      <c r="I25" s="83"/>
      <c r="J25" s="83"/>
      <c r="K25" s="30"/>
    </row>
    <row r="26" spans="1:18" hidden="1" x14ac:dyDescent="0.25">
      <c r="A26" s="8" t="s">
        <v>65</v>
      </c>
    </row>
    <row r="27" spans="1:18" ht="16.5" x14ac:dyDescent="0.25">
      <c r="A27" s="8">
        <v>9</v>
      </c>
      <c r="B27" s="25" t="s">
        <v>70</v>
      </c>
      <c r="C27" s="25"/>
      <c r="D27" s="81" t="s">
        <v>71</v>
      </c>
      <c r="E27" s="82"/>
      <c r="F27" s="82"/>
      <c r="G27" s="26" t="s">
        <v>16</v>
      </c>
      <c r="H27" s="27"/>
      <c r="I27" s="27"/>
      <c r="J27" s="28"/>
      <c r="K27" s="28">
        <f>IF(AND(H27= "",I27= ""), 0, ROUND(ROUND(J27, 2) * ROUND(IF(I27="",H27,I27),  2), 2))</f>
        <v>0</v>
      </c>
      <c r="L27" s="8"/>
      <c r="N27" s="29">
        <v>0.2</v>
      </c>
      <c r="R27" s="8">
        <v>491</v>
      </c>
    </row>
    <row r="28" spans="1:18" ht="45" customHeight="1" x14ac:dyDescent="0.25">
      <c r="A28" s="8" t="s">
        <v>63</v>
      </c>
      <c r="B28" s="30"/>
      <c r="C28" s="30"/>
      <c r="D28" s="83" t="s">
        <v>64</v>
      </c>
      <c r="E28" s="83"/>
      <c r="F28" s="83"/>
      <c r="G28" s="83"/>
      <c r="H28" s="83"/>
      <c r="I28" s="83"/>
      <c r="J28" s="83"/>
      <c r="K28" s="30"/>
    </row>
    <row r="29" spans="1:18" hidden="1" x14ac:dyDescent="0.25">
      <c r="A29" s="8" t="s">
        <v>65</v>
      </c>
    </row>
    <row r="30" spans="1:18" hidden="1" x14ac:dyDescent="0.25">
      <c r="A30" s="8" t="s">
        <v>58</v>
      </c>
    </row>
    <row r="31" spans="1:18" x14ac:dyDescent="0.25">
      <c r="A31" s="8">
        <v>5</v>
      </c>
      <c r="B31" s="18" t="s">
        <v>72</v>
      </c>
      <c r="C31" s="18"/>
      <c r="D31" s="80" t="s">
        <v>73</v>
      </c>
      <c r="E31" s="80"/>
      <c r="F31" s="80"/>
      <c r="G31" s="23"/>
      <c r="H31" s="23"/>
      <c r="I31" s="23"/>
      <c r="J31" s="23"/>
      <c r="K31" s="24"/>
      <c r="L31" s="8"/>
    </row>
    <row r="32" spans="1:18" ht="16.5" x14ac:dyDescent="0.25">
      <c r="A32" s="8">
        <v>9</v>
      </c>
      <c r="B32" s="25" t="s">
        <v>74</v>
      </c>
      <c r="C32" s="25"/>
      <c r="D32" s="81" t="s">
        <v>31</v>
      </c>
      <c r="E32" s="82"/>
      <c r="F32" s="82"/>
      <c r="G32" s="26" t="s">
        <v>75</v>
      </c>
      <c r="H32" s="27"/>
      <c r="I32" s="27"/>
      <c r="J32" s="28"/>
      <c r="K32" s="28">
        <f>IF(AND(H32= "",I32= ""), 0, ROUND(ROUND(J32, 2) * ROUND(IF(I32="",H32,I32),  2), 2))</f>
        <v>0</v>
      </c>
      <c r="L32" s="8"/>
      <c r="N32" s="29">
        <v>0.2</v>
      </c>
      <c r="R32" s="8">
        <v>491</v>
      </c>
    </row>
    <row r="33" spans="1:18" ht="45" customHeight="1" x14ac:dyDescent="0.25">
      <c r="A33" s="8" t="s">
        <v>63</v>
      </c>
      <c r="B33" s="30"/>
      <c r="C33" s="30"/>
      <c r="D33" s="83" t="s">
        <v>64</v>
      </c>
      <c r="E33" s="83"/>
      <c r="F33" s="83"/>
      <c r="G33" s="83"/>
      <c r="H33" s="83"/>
      <c r="I33" s="83"/>
      <c r="J33" s="83"/>
      <c r="K33" s="30"/>
    </row>
    <row r="34" spans="1:18" hidden="1" x14ac:dyDescent="0.25">
      <c r="A34" s="8" t="s">
        <v>65</v>
      </c>
    </row>
    <row r="35" spans="1:18" hidden="1" x14ac:dyDescent="0.25">
      <c r="A35" s="8" t="s">
        <v>58</v>
      </c>
    </row>
    <row r="36" spans="1:18" hidden="1" x14ac:dyDescent="0.25">
      <c r="A36" s="8" t="s">
        <v>76</v>
      </c>
    </row>
    <row r="37" spans="1:18" ht="45" customHeight="1" x14ac:dyDescent="0.25">
      <c r="A37" s="8">
        <v>4</v>
      </c>
      <c r="B37" s="18" t="s">
        <v>77</v>
      </c>
      <c r="C37" s="18"/>
      <c r="D37" s="79" t="s">
        <v>78</v>
      </c>
      <c r="E37" s="79"/>
      <c r="F37" s="79"/>
      <c r="G37" s="21"/>
      <c r="H37" s="21"/>
      <c r="I37" s="21"/>
      <c r="J37" s="21"/>
      <c r="K37" s="22"/>
      <c r="L37" s="8"/>
    </row>
    <row r="38" spans="1:18" x14ac:dyDescent="0.25">
      <c r="A38" s="8">
        <v>5</v>
      </c>
      <c r="B38" s="18" t="s">
        <v>79</v>
      </c>
      <c r="C38" s="18"/>
      <c r="D38" s="80" t="s">
        <v>57</v>
      </c>
      <c r="E38" s="80"/>
      <c r="F38" s="80"/>
      <c r="G38" s="23"/>
      <c r="H38" s="23"/>
      <c r="I38" s="23"/>
      <c r="J38" s="23"/>
      <c r="K38" s="24"/>
      <c r="L38" s="8"/>
    </row>
    <row r="39" spans="1:18" hidden="1" x14ac:dyDescent="0.25">
      <c r="A39" s="8" t="s">
        <v>58</v>
      </c>
    </row>
    <row r="40" spans="1:18" ht="18" x14ac:dyDescent="0.25">
      <c r="A40" s="8">
        <v>5</v>
      </c>
      <c r="B40" s="18" t="s">
        <v>80</v>
      </c>
      <c r="C40" s="18"/>
      <c r="D40" s="80" t="s">
        <v>81</v>
      </c>
      <c r="E40" s="80"/>
      <c r="F40" s="80"/>
      <c r="G40" s="23"/>
      <c r="H40" s="23"/>
      <c r="I40" s="23"/>
      <c r="J40" s="23"/>
      <c r="K40" s="24"/>
      <c r="L40" s="8"/>
    </row>
    <row r="41" spans="1:18" ht="16.5" x14ac:dyDescent="0.25">
      <c r="A41" s="8">
        <v>8</v>
      </c>
      <c r="B41" s="25" t="s">
        <v>82</v>
      </c>
      <c r="C41" s="25"/>
      <c r="D41" s="84" t="s">
        <v>83</v>
      </c>
      <c r="E41" s="84"/>
      <c r="F41" s="84"/>
      <c r="K41" s="31"/>
      <c r="L41" s="8"/>
    </row>
    <row r="42" spans="1:18" hidden="1" x14ac:dyDescent="0.25">
      <c r="A42" s="8" t="s">
        <v>84</v>
      </c>
    </row>
    <row r="43" spans="1:18" ht="16.5" x14ac:dyDescent="0.25">
      <c r="A43" s="8">
        <v>9</v>
      </c>
      <c r="B43" s="25" t="s">
        <v>85</v>
      </c>
      <c r="C43" s="25"/>
      <c r="D43" s="81" t="s">
        <v>62</v>
      </c>
      <c r="E43" s="82"/>
      <c r="F43" s="82"/>
      <c r="G43" s="26" t="s">
        <v>16</v>
      </c>
      <c r="H43" s="27"/>
      <c r="I43" s="27"/>
      <c r="J43" s="28"/>
      <c r="K43" s="28">
        <f>IF(AND(H43= "",I43= ""), 0, ROUND(ROUND(J43, 2) * ROUND(IF(I43="",H43,I43),  2), 2))</f>
        <v>0</v>
      </c>
      <c r="L43" s="8"/>
      <c r="N43" s="29">
        <v>0.2</v>
      </c>
      <c r="R43" s="8">
        <v>491</v>
      </c>
    </row>
    <row r="44" spans="1:18" ht="90" customHeight="1" x14ac:dyDescent="0.25">
      <c r="A44" s="8" t="s">
        <v>63</v>
      </c>
      <c r="B44" s="30"/>
      <c r="C44" s="30"/>
      <c r="D44" s="83" t="s">
        <v>86</v>
      </c>
      <c r="E44" s="83"/>
      <c r="F44" s="83"/>
      <c r="G44" s="83"/>
      <c r="H44" s="83"/>
      <c r="I44" s="83"/>
      <c r="J44" s="83"/>
      <c r="K44" s="30"/>
    </row>
    <row r="45" spans="1:18" hidden="1" x14ac:dyDescent="0.25">
      <c r="A45" s="8" t="s">
        <v>65</v>
      </c>
    </row>
    <row r="46" spans="1:18" ht="16.5" x14ac:dyDescent="0.25">
      <c r="A46" s="8">
        <v>9</v>
      </c>
      <c r="B46" s="25" t="s">
        <v>87</v>
      </c>
      <c r="C46" s="25"/>
      <c r="D46" s="81" t="s">
        <v>88</v>
      </c>
      <c r="E46" s="82"/>
      <c r="F46" s="82"/>
      <c r="G46" s="26" t="s">
        <v>16</v>
      </c>
      <c r="H46" s="27"/>
      <c r="I46" s="27"/>
      <c r="J46" s="28"/>
      <c r="K46" s="28">
        <f>IF(AND(H46= "",I46= ""), 0, ROUND(ROUND(J46, 2) * ROUND(IF(I46="",H46,I46),  2), 2))</f>
        <v>0</v>
      </c>
      <c r="L46" s="8"/>
      <c r="N46" s="29">
        <v>0.2</v>
      </c>
      <c r="R46" s="8">
        <v>491</v>
      </c>
    </row>
    <row r="47" spans="1:18" ht="67.5" customHeight="1" x14ac:dyDescent="0.25">
      <c r="A47" s="8" t="s">
        <v>63</v>
      </c>
      <c r="B47" s="30"/>
      <c r="C47" s="30"/>
      <c r="D47" s="83" t="s">
        <v>89</v>
      </c>
      <c r="E47" s="83"/>
      <c r="F47" s="83"/>
      <c r="G47" s="83"/>
      <c r="H47" s="83"/>
      <c r="I47" s="83"/>
      <c r="J47" s="83"/>
      <c r="K47" s="30"/>
    </row>
    <row r="48" spans="1:18" hidden="1" x14ac:dyDescent="0.25">
      <c r="A48" s="8" t="s">
        <v>65</v>
      </c>
    </row>
    <row r="49" spans="1:18" ht="16.5" x14ac:dyDescent="0.25">
      <c r="A49" s="8">
        <v>9</v>
      </c>
      <c r="B49" s="25" t="s">
        <v>90</v>
      </c>
      <c r="C49" s="25"/>
      <c r="D49" s="81" t="s">
        <v>91</v>
      </c>
      <c r="E49" s="82"/>
      <c r="F49" s="82"/>
      <c r="G49" s="26" t="s">
        <v>16</v>
      </c>
      <c r="H49" s="27"/>
      <c r="I49" s="27"/>
      <c r="J49" s="28"/>
      <c r="K49" s="28">
        <f>IF(AND(H49= "",I49= ""), 0, ROUND(ROUND(J49, 2) * ROUND(IF(I49="",H49,I49),  2), 2))</f>
        <v>0</v>
      </c>
      <c r="L49" s="8"/>
      <c r="N49" s="29">
        <v>0.2</v>
      </c>
      <c r="R49" s="8">
        <v>491</v>
      </c>
    </row>
    <row r="50" spans="1:18" ht="67.5" customHeight="1" x14ac:dyDescent="0.25">
      <c r="A50" s="8" t="s">
        <v>63</v>
      </c>
      <c r="B50" s="30"/>
      <c r="C50" s="30"/>
      <c r="D50" s="83" t="s">
        <v>92</v>
      </c>
      <c r="E50" s="83"/>
      <c r="F50" s="83"/>
      <c r="G50" s="83"/>
      <c r="H50" s="83"/>
      <c r="I50" s="83"/>
      <c r="J50" s="83"/>
      <c r="K50" s="30"/>
    </row>
    <row r="51" spans="1:18" hidden="1" x14ac:dyDescent="0.25">
      <c r="A51" s="8" t="s">
        <v>65</v>
      </c>
    </row>
    <row r="52" spans="1:18" ht="16.5" x14ac:dyDescent="0.25">
      <c r="A52" s="8">
        <v>9</v>
      </c>
      <c r="B52" s="25" t="s">
        <v>93</v>
      </c>
      <c r="C52" s="25"/>
      <c r="D52" s="81" t="s">
        <v>69</v>
      </c>
      <c r="E52" s="82"/>
      <c r="F52" s="82"/>
      <c r="G52" s="26" t="s">
        <v>16</v>
      </c>
      <c r="H52" s="27"/>
      <c r="I52" s="27"/>
      <c r="J52" s="28"/>
      <c r="K52" s="28">
        <f>IF(AND(H52= "",I52= ""), 0, ROUND(ROUND(J52, 2) * ROUND(IF(I52="",H52,I52),  2), 2))</f>
        <v>0</v>
      </c>
      <c r="L52" s="8"/>
      <c r="N52" s="29">
        <v>0.2</v>
      </c>
      <c r="R52" s="8">
        <v>491</v>
      </c>
    </row>
    <row r="53" spans="1:18" ht="90" customHeight="1" x14ac:dyDescent="0.25">
      <c r="A53" s="8" t="s">
        <v>63</v>
      </c>
      <c r="B53" s="30"/>
      <c r="C53" s="30"/>
      <c r="D53" s="83" t="s">
        <v>86</v>
      </c>
      <c r="E53" s="83"/>
      <c r="F53" s="83"/>
      <c r="G53" s="83"/>
      <c r="H53" s="83"/>
      <c r="I53" s="83"/>
      <c r="J53" s="83"/>
      <c r="K53" s="30"/>
    </row>
    <row r="54" spans="1:18" hidden="1" x14ac:dyDescent="0.25">
      <c r="A54" s="8" t="s">
        <v>65</v>
      </c>
    </row>
    <row r="55" spans="1:18" ht="16.5" x14ac:dyDescent="0.25">
      <c r="A55" s="8">
        <v>9</v>
      </c>
      <c r="B55" s="25" t="s">
        <v>94</v>
      </c>
      <c r="C55" s="25"/>
      <c r="D55" s="81" t="s">
        <v>95</v>
      </c>
      <c r="E55" s="82"/>
      <c r="F55" s="82"/>
      <c r="G55" s="26" t="s">
        <v>16</v>
      </c>
      <c r="H55" s="27"/>
      <c r="I55" s="27"/>
      <c r="J55" s="28"/>
      <c r="K55" s="28">
        <f>IF(AND(H55= "",I55= ""), 0, ROUND(ROUND(J55, 2) * ROUND(IF(I55="",H55,I55),  2), 2))</f>
        <v>0</v>
      </c>
      <c r="L55" s="8"/>
      <c r="N55" s="29">
        <v>0.2</v>
      </c>
      <c r="R55" s="8">
        <v>491</v>
      </c>
    </row>
    <row r="56" spans="1:18" ht="90" customHeight="1" x14ac:dyDescent="0.25">
      <c r="A56" s="8" t="s">
        <v>63</v>
      </c>
      <c r="B56" s="30"/>
      <c r="C56" s="30"/>
      <c r="D56" s="83" t="s">
        <v>86</v>
      </c>
      <c r="E56" s="83"/>
      <c r="F56" s="83"/>
      <c r="G56" s="83"/>
      <c r="H56" s="83"/>
      <c r="I56" s="83"/>
      <c r="J56" s="83"/>
      <c r="K56" s="30"/>
    </row>
    <row r="57" spans="1:18" hidden="1" x14ac:dyDescent="0.25">
      <c r="A57" s="8" t="s">
        <v>65</v>
      </c>
    </row>
    <row r="58" spans="1:18" ht="16.5" x14ac:dyDescent="0.25">
      <c r="A58" s="8">
        <v>9</v>
      </c>
      <c r="B58" s="25" t="s">
        <v>96</v>
      </c>
      <c r="C58" s="25"/>
      <c r="D58" s="81" t="s">
        <v>97</v>
      </c>
      <c r="E58" s="82"/>
      <c r="F58" s="82"/>
      <c r="G58" s="26" t="s">
        <v>75</v>
      </c>
      <c r="H58" s="27"/>
      <c r="I58" s="27"/>
      <c r="J58" s="28"/>
      <c r="K58" s="28">
        <f>IF(AND(H58= "",I58= ""), 0, ROUND(ROUND(J58, 2) * ROUND(IF(I58="",H58,I58),  2), 2))</f>
        <v>0</v>
      </c>
      <c r="L58" s="8"/>
      <c r="N58" s="29">
        <v>0.2</v>
      </c>
      <c r="R58" s="8">
        <v>491</v>
      </c>
    </row>
    <row r="59" spans="1:18" ht="90" customHeight="1" x14ac:dyDescent="0.25">
      <c r="A59" s="8" t="s">
        <v>63</v>
      </c>
      <c r="B59" s="30"/>
      <c r="C59" s="30"/>
      <c r="D59" s="83" t="s">
        <v>98</v>
      </c>
      <c r="E59" s="83"/>
      <c r="F59" s="83"/>
      <c r="G59" s="83"/>
      <c r="H59" s="83"/>
      <c r="I59" s="83"/>
      <c r="J59" s="83"/>
      <c r="K59" s="30"/>
    </row>
    <row r="60" spans="1:18" hidden="1" x14ac:dyDescent="0.25">
      <c r="A60" s="8" t="s">
        <v>65</v>
      </c>
    </row>
    <row r="61" spans="1:18" hidden="1" x14ac:dyDescent="0.25">
      <c r="A61" s="8" t="s">
        <v>58</v>
      </c>
    </row>
    <row r="62" spans="1:18" ht="18" x14ac:dyDescent="0.25">
      <c r="A62" s="8">
        <v>5</v>
      </c>
      <c r="B62" s="18" t="s">
        <v>99</v>
      </c>
      <c r="C62" s="18"/>
      <c r="D62" s="80" t="s">
        <v>73</v>
      </c>
      <c r="E62" s="80"/>
      <c r="F62" s="80"/>
      <c r="G62" s="23"/>
      <c r="H62" s="23"/>
      <c r="I62" s="23"/>
      <c r="J62" s="23"/>
      <c r="K62" s="24"/>
      <c r="L62" s="8"/>
    </row>
    <row r="63" spans="1:18" ht="16.5" x14ac:dyDescent="0.25">
      <c r="A63" s="8">
        <v>9</v>
      </c>
      <c r="B63" s="25" t="s">
        <v>100</v>
      </c>
      <c r="C63" s="25"/>
      <c r="D63" s="81" t="s">
        <v>31</v>
      </c>
      <c r="E63" s="82"/>
      <c r="F63" s="82"/>
      <c r="G63" s="26" t="s">
        <v>75</v>
      </c>
      <c r="H63" s="27"/>
      <c r="I63" s="27"/>
      <c r="J63" s="28"/>
      <c r="K63" s="28">
        <f>IF(AND(H63= "",I63= ""), 0, ROUND(ROUND(J63, 2) * ROUND(IF(I63="",H63,I63),  2), 2))</f>
        <v>0</v>
      </c>
      <c r="L63" s="8"/>
      <c r="N63" s="29">
        <v>0.2</v>
      </c>
      <c r="R63" s="8">
        <v>491</v>
      </c>
    </row>
    <row r="64" spans="1:18" ht="101.25" customHeight="1" x14ac:dyDescent="0.25">
      <c r="A64" s="8" t="s">
        <v>63</v>
      </c>
      <c r="B64" s="30"/>
      <c r="C64" s="30"/>
      <c r="D64" s="83" t="s">
        <v>101</v>
      </c>
      <c r="E64" s="83"/>
      <c r="F64" s="83"/>
      <c r="G64" s="83"/>
      <c r="H64" s="83"/>
      <c r="I64" s="83"/>
      <c r="J64" s="83"/>
      <c r="K64" s="30"/>
    </row>
    <row r="65" spans="1:18" hidden="1" x14ac:dyDescent="0.25">
      <c r="A65" s="8" t="s">
        <v>65</v>
      </c>
    </row>
    <row r="66" spans="1:18" hidden="1" x14ac:dyDescent="0.25">
      <c r="A66" s="8" t="s">
        <v>58</v>
      </c>
    </row>
    <row r="67" spans="1:18" hidden="1" x14ac:dyDescent="0.25">
      <c r="A67" s="8" t="s">
        <v>76</v>
      </c>
    </row>
    <row r="68" spans="1:18" x14ac:dyDescent="0.25">
      <c r="A68" s="8">
        <v>4</v>
      </c>
      <c r="B68" s="18" t="s">
        <v>102</v>
      </c>
      <c r="C68" s="18"/>
      <c r="D68" s="79" t="s">
        <v>103</v>
      </c>
      <c r="E68" s="79"/>
      <c r="F68" s="79"/>
      <c r="G68" s="21"/>
      <c r="H68" s="21"/>
      <c r="I68" s="21"/>
      <c r="J68" s="21"/>
      <c r="K68" s="22"/>
      <c r="L68" s="8"/>
    </row>
    <row r="69" spans="1:18" x14ac:dyDescent="0.25">
      <c r="A69" s="8">
        <v>5</v>
      </c>
      <c r="B69" s="18" t="s">
        <v>104</v>
      </c>
      <c r="C69" s="18"/>
      <c r="D69" s="80" t="s">
        <v>105</v>
      </c>
      <c r="E69" s="80"/>
      <c r="F69" s="80"/>
      <c r="G69" s="23"/>
      <c r="H69" s="23"/>
      <c r="I69" s="23"/>
      <c r="J69" s="23"/>
      <c r="K69" s="24"/>
      <c r="L69" s="8"/>
    </row>
    <row r="70" spans="1:18" ht="16.5" x14ac:dyDescent="0.25">
      <c r="A70" s="8">
        <v>9</v>
      </c>
      <c r="B70" s="25" t="s">
        <v>106</v>
      </c>
      <c r="C70" s="25"/>
      <c r="D70" s="81" t="s">
        <v>107</v>
      </c>
      <c r="E70" s="82"/>
      <c r="F70" s="82"/>
      <c r="G70" s="26" t="s">
        <v>16</v>
      </c>
      <c r="H70" s="27"/>
      <c r="I70" s="27"/>
      <c r="J70" s="28"/>
      <c r="K70" s="28">
        <f>IF(AND(H70= "",I70= ""), 0, ROUND(ROUND(J70, 2) * ROUND(IF(I70="",H70,I70),  2), 2))</f>
        <v>0</v>
      </c>
      <c r="L70" s="8"/>
      <c r="N70" s="29">
        <v>0.2</v>
      </c>
      <c r="R70" s="8">
        <v>491</v>
      </c>
    </row>
    <row r="71" spans="1:18" ht="67.5" customHeight="1" x14ac:dyDescent="0.25">
      <c r="A71" s="8" t="s">
        <v>63</v>
      </c>
      <c r="B71" s="30"/>
      <c r="C71" s="30"/>
      <c r="D71" s="83" t="s">
        <v>108</v>
      </c>
      <c r="E71" s="83"/>
      <c r="F71" s="83"/>
      <c r="G71" s="83"/>
      <c r="H71" s="83"/>
      <c r="I71" s="83"/>
      <c r="J71" s="83"/>
      <c r="K71" s="30"/>
    </row>
    <row r="72" spans="1:18" hidden="1" x14ac:dyDescent="0.25">
      <c r="A72" s="8" t="s">
        <v>65</v>
      </c>
    </row>
    <row r="73" spans="1:18" ht="16.5" x14ac:dyDescent="0.25">
      <c r="A73" s="8">
        <v>9</v>
      </c>
      <c r="B73" s="25" t="s">
        <v>109</v>
      </c>
      <c r="C73" s="25"/>
      <c r="D73" s="81" t="s">
        <v>97</v>
      </c>
      <c r="E73" s="82"/>
      <c r="F73" s="82"/>
      <c r="G73" s="26" t="s">
        <v>75</v>
      </c>
      <c r="H73" s="27"/>
      <c r="I73" s="27"/>
      <c r="J73" s="28"/>
      <c r="K73" s="28">
        <f>IF(AND(H73= "",I73= ""), 0, ROUND(ROUND(J73, 2) * ROUND(IF(I73="",H73,I73),  2), 2))</f>
        <v>0</v>
      </c>
      <c r="L73" s="8"/>
      <c r="N73" s="29">
        <v>0.2</v>
      </c>
      <c r="R73" s="8">
        <v>491</v>
      </c>
    </row>
    <row r="74" spans="1:18" ht="90" customHeight="1" x14ac:dyDescent="0.25">
      <c r="A74" s="8" t="s">
        <v>63</v>
      </c>
      <c r="B74" s="30"/>
      <c r="C74" s="30"/>
      <c r="D74" s="83" t="s">
        <v>110</v>
      </c>
      <c r="E74" s="83"/>
      <c r="F74" s="83"/>
      <c r="G74" s="83"/>
      <c r="H74" s="83"/>
      <c r="I74" s="83"/>
      <c r="J74" s="83"/>
      <c r="K74" s="30"/>
    </row>
    <row r="75" spans="1:18" hidden="1" x14ac:dyDescent="0.25">
      <c r="A75" s="8" t="s">
        <v>65</v>
      </c>
    </row>
    <row r="76" spans="1:18" hidden="1" x14ac:dyDescent="0.25">
      <c r="A76" s="8" t="s">
        <v>58</v>
      </c>
    </row>
    <row r="77" spans="1:18" hidden="1" x14ac:dyDescent="0.25">
      <c r="A77" s="8" t="s">
        <v>76</v>
      </c>
    </row>
    <row r="78" spans="1:18" ht="30" customHeight="1" x14ac:dyDescent="0.25">
      <c r="A78" s="8">
        <v>4</v>
      </c>
      <c r="B78" s="18" t="s">
        <v>111</v>
      </c>
      <c r="C78" s="18"/>
      <c r="D78" s="79" t="s">
        <v>112</v>
      </c>
      <c r="E78" s="79"/>
      <c r="F78" s="79"/>
      <c r="G78" s="21"/>
      <c r="H78" s="21"/>
      <c r="I78" s="21"/>
      <c r="J78" s="21"/>
      <c r="K78" s="22"/>
      <c r="L78" s="8"/>
    </row>
    <row r="79" spans="1:18" x14ac:dyDescent="0.25">
      <c r="A79" s="8">
        <v>5</v>
      </c>
      <c r="B79" s="18" t="s">
        <v>113</v>
      </c>
      <c r="C79" s="18"/>
      <c r="D79" s="80" t="s">
        <v>105</v>
      </c>
      <c r="E79" s="80"/>
      <c r="F79" s="80"/>
      <c r="G79" s="23"/>
      <c r="H79" s="23"/>
      <c r="I79" s="23"/>
      <c r="J79" s="23"/>
      <c r="K79" s="24"/>
      <c r="L79" s="8"/>
    </row>
    <row r="80" spans="1:18" ht="16.5" x14ac:dyDescent="0.25">
      <c r="A80" s="8">
        <v>9</v>
      </c>
      <c r="B80" s="25" t="s">
        <v>114</v>
      </c>
      <c r="C80" s="25"/>
      <c r="D80" s="81" t="s">
        <v>62</v>
      </c>
      <c r="E80" s="82"/>
      <c r="F80" s="82"/>
      <c r="G80" s="26" t="s">
        <v>16</v>
      </c>
      <c r="H80" s="27"/>
      <c r="I80" s="27"/>
      <c r="J80" s="28"/>
      <c r="K80" s="28">
        <f>IF(AND(H80= "",I80= ""), 0, ROUND(ROUND(J80, 2) * ROUND(IF(I80="",H80,I80),  2), 2))</f>
        <v>0</v>
      </c>
      <c r="L80" s="8"/>
      <c r="N80" s="29">
        <v>0.2</v>
      </c>
      <c r="R80" s="8">
        <v>491</v>
      </c>
    </row>
    <row r="81" spans="1:18" ht="33.75" customHeight="1" x14ac:dyDescent="0.25">
      <c r="A81" s="8" t="s">
        <v>63</v>
      </c>
      <c r="B81" s="30"/>
      <c r="C81" s="30"/>
      <c r="D81" s="83" t="s">
        <v>115</v>
      </c>
      <c r="E81" s="83"/>
      <c r="F81" s="83"/>
      <c r="G81" s="83"/>
      <c r="H81" s="83"/>
      <c r="I81" s="83"/>
      <c r="J81" s="83"/>
      <c r="K81" s="30"/>
    </row>
    <row r="82" spans="1:18" hidden="1" x14ac:dyDescent="0.25">
      <c r="A82" s="8" t="s">
        <v>65</v>
      </c>
    </row>
    <row r="83" spans="1:18" ht="16.5" x14ac:dyDescent="0.25">
      <c r="A83" s="8">
        <v>9</v>
      </c>
      <c r="B83" s="25" t="s">
        <v>116</v>
      </c>
      <c r="C83" s="25"/>
      <c r="D83" s="81" t="s">
        <v>117</v>
      </c>
      <c r="E83" s="82"/>
      <c r="F83" s="82"/>
      <c r="G83" s="26" t="s">
        <v>16</v>
      </c>
      <c r="H83" s="27"/>
      <c r="I83" s="27"/>
      <c r="J83" s="28"/>
      <c r="K83" s="28">
        <f>IF(AND(H83= "",I83= ""), 0, ROUND(ROUND(J83, 2) * ROUND(IF(I83="",H83,I83),  2), 2))</f>
        <v>0</v>
      </c>
      <c r="L83" s="8"/>
      <c r="N83" s="29">
        <v>0.2</v>
      </c>
      <c r="R83" s="8">
        <v>491</v>
      </c>
    </row>
    <row r="84" spans="1:18" ht="33.75" customHeight="1" x14ac:dyDescent="0.25">
      <c r="A84" s="8" t="s">
        <v>63</v>
      </c>
      <c r="B84" s="30"/>
      <c r="C84" s="30"/>
      <c r="D84" s="83" t="s">
        <v>115</v>
      </c>
      <c r="E84" s="83"/>
      <c r="F84" s="83"/>
      <c r="G84" s="83"/>
      <c r="H84" s="83"/>
      <c r="I84" s="83"/>
      <c r="J84" s="83"/>
      <c r="K84" s="30"/>
    </row>
    <row r="85" spans="1:18" hidden="1" x14ac:dyDescent="0.25">
      <c r="A85" s="8" t="s">
        <v>65</v>
      </c>
    </row>
    <row r="86" spans="1:18" ht="16.5" x14ac:dyDescent="0.25">
      <c r="A86" s="8">
        <v>9</v>
      </c>
      <c r="B86" s="25" t="s">
        <v>118</v>
      </c>
      <c r="C86" s="25"/>
      <c r="D86" s="81" t="s">
        <v>69</v>
      </c>
      <c r="E86" s="82"/>
      <c r="F86" s="82"/>
      <c r="G86" s="26" t="s">
        <v>16</v>
      </c>
      <c r="H86" s="27"/>
      <c r="I86" s="27"/>
      <c r="J86" s="28"/>
      <c r="K86" s="28">
        <f>IF(AND(H86= "",I86= ""), 0, ROUND(ROUND(J86, 2) * ROUND(IF(I86="",H86,I86),  2), 2))</f>
        <v>0</v>
      </c>
      <c r="L86" s="8"/>
      <c r="N86" s="29">
        <v>0.2</v>
      </c>
      <c r="R86" s="8">
        <v>491</v>
      </c>
    </row>
    <row r="87" spans="1:18" ht="33.75" customHeight="1" x14ac:dyDescent="0.25">
      <c r="A87" s="8" t="s">
        <v>63</v>
      </c>
      <c r="B87" s="30"/>
      <c r="C87" s="30"/>
      <c r="D87" s="83" t="s">
        <v>115</v>
      </c>
      <c r="E87" s="83"/>
      <c r="F87" s="83"/>
      <c r="G87" s="83"/>
      <c r="H87" s="83"/>
      <c r="I87" s="83"/>
      <c r="J87" s="83"/>
      <c r="K87" s="30"/>
    </row>
    <row r="88" spans="1:18" hidden="1" x14ac:dyDescent="0.25">
      <c r="A88" s="8" t="s">
        <v>65</v>
      </c>
    </row>
    <row r="89" spans="1:18" hidden="1" x14ac:dyDescent="0.25">
      <c r="A89" s="8" t="s">
        <v>58</v>
      </c>
    </row>
    <row r="90" spans="1:18" x14ac:dyDescent="0.25">
      <c r="A90" s="8">
        <v>9</v>
      </c>
      <c r="B90" s="25" t="s">
        <v>119</v>
      </c>
      <c r="C90" s="25"/>
      <c r="D90" s="81" t="s">
        <v>120</v>
      </c>
      <c r="E90" s="82"/>
      <c r="F90" s="82"/>
      <c r="G90" s="26" t="s">
        <v>16</v>
      </c>
      <c r="H90" s="27"/>
      <c r="I90" s="27"/>
      <c r="J90" s="28"/>
      <c r="K90" s="28">
        <f>IF(AND(H90= "",I90= ""), 0, ROUND(ROUND(J90, 2) * ROUND(IF(I90="",H90,I90),  2), 2))</f>
        <v>0</v>
      </c>
      <c r="L90" s="8"/>
      <c r="N90" s="29">
        <v>0.2</v>
      </c>
      <c r="R90" s="8">
        <v>491</v>
      </c>
    </row>
    <row r="91" spans="1:18" hidden="1" x14ac:dyDescent="0.25">
      <c r="A91" s="8" t="s">
        <v>65</v>
      </c>
    </row>
    <row r="92" spans="1:18" ht="18" x14ac:dyDescent="0.25">
      <c r="A92" s="8">
        <v>5</v>
      </c>
      <c r="B92" s="18" t="s">
        <v>121</v>
      </c>
      <c r="C92" s="18"/>
      <c r="D92" s="80" t="s">
        <v>73</v>
      </c>
      <c r="E92" s="80"/>
      <c r="F92" s="80"/>
      <c r="G92" s="23"/>
      <c r="H92" s="23"/>
      <c r="I92" s="23"/>
      <c r="J92" s="23"/>
      <c r="K92" s="24"/>
      <c r="L92" s="8"/>
    </row>
    <row r="93" spans="1:18" ht="16.5" x14ac:dyDescent="0.25">
      <c r="A93" s="8">
        <v>9</v>
      </c>
      <c r="B93" s="25" t="s">
        <v>122</v>
      </c>
      <c r="C93" s="25"/>
      <c r="D93" s="81" t="s">
        <v>123</v>
      </c>
      <c r="E93" s="82"/>
      <c r="F93" s="82"/>
      <c r="G93" s="26" t="s">
        <v>75</v>
      </c>
      <c r="H93" s="27"/>
      <c r="I93" s="27"/>
      <c r="J93" s="28"/>
      <c r="K93" s="28">
        <f>IF(AND(H93= "",I93= ""), 0, ROUND(ROUND(J93, 2) * ROUND(IF(I93="",H93,I93),  2), 2))</f>
        <v>0</v>
      </c>
      <c r="L93" s="8"/>
      <c r="N93" s="29">
        <v>0.2</v>
      </c>
      <c r="R93" s="8">
        <v>491</v>
      </c>
    </row>
    <row r="94" spans="1:18" ht="33.75" customHeight="1" x14ac:dyDescent="0.25">
      <c r="A94" s="8" t="s">
        <v>63</v>
      </c>
      <c r="B94" s="30"/>
      <c r="C94" s="30"/>
      <c r="D94" s="83" t="s">
        <v>115</v>
      </c>
      <c r="E94" s="83"/>
      <c r="F94" s="83"/>
      <c r="G94" s="83"/>
      <c r="H94" s="83"/>
      <c r="I94" s="83"/>
      <c r="J94" s="83"/>
      <c r="K94" s="30"/>
    </row>
    <row r="95" spans="1:18" hidden="1" x14ac:dyDescent="0.25">
      <c r="A95" s="8" t="s">
        <v>65</v>
      </c>
    </row>
    <row r="96" spans="1:18" hidden="1" x14ac:dyDescent="0.25">
      <c r="A96" s="8" t="s">
        <v>58</v>
      </c>
    </row>
    <row r="97" spans="1:18" hidden="1" x14ac:dyDescent="0.25">
      <c r="A97" s="8" t="s">
        <v>76</v>
      </c>
    </row>
    <row r="98" spans="1:18" x14ac:dyDescent="0.25">
      <c r="A98" s="8">
        <v>4</v>
      </c>
      <c r="B98" s="18" t="s">
        <v>124</v>
      </c>
      <c r="C98" s="18"/>
      <c r="D98" s="79" t="s">
        <v>125</v>
      </c>
      <c r="E98" s="79"/>
      <c r="F98" s="79"/>
      <c r="G98" s="21"/>
      <c r="H98" s="21"/>
      <c r="I98" s="21"/>
      <c r="J98" s="21"/>
      <c r="K98" s="22"/>
      <c r="L98" s="8"/>
    </row>
    <row r="99" spans="1:18" x14ac:dyDescent="0.25">
      <c r="A99" s="8">
        <v>9</v>
      </c>
      <c r="B99" s="25" t="s">
        <v>126</v>
      </c>
      <c r="C99" s="25"/>
      <c r="D99" s="81" t="s">
        <v>127</v>
      </c>
      <c r="E99" s="82"/>
      <c r="F99" s="82"/>
      <c r="G99" s="26" t="s">
        <v>128</v>
      </c>
      <c r="H99" s="32"/>
      <c r="I99" s="32"/>
      <c r="J99" s="28"/>
      <c r="K99" s="28">
        <f>IF(AND(H99= "",I99= ""), 0, ROUND(ROUND(J99, 2) * ROUND(IF(I99="",H99,I99),  0), 2))</f>
        <v>0</v>
      </c>
      <c r="L99" s="8"/>
      <c r="N99" s="29">
        <v>0.2</v>
      </c>
      <c r="R99" s="8">
        <v>491</v>
      </c>
    </row>
    <row r="100" spans="1:18" ht="33.75" customHeight="1" x14ac:dyDescent="0.25">
      <c r="A100" s="8" t="s">
        <v>63</v>
      </c>
      <c r="B100" s="30"/>
      <c r="C100" s="30"/>
      <c r="D100" s="83" t="s">
        <v>129</v>
      </c>
      <c r="E100" s="83"/>
      <c r="F100" s="83"/>
      <c r="G100" s="83"/>
      <c r="H100" s="83"/>
      <c r="I100" s="83"/>
      <c r="J100" s="83"/>
      <c r="K100" s="30"/>
    </row>
    <row r="101" spans="1:18" hidden="1" x14ac:dyDescent="0.25">
      <c r="A101" s="8" t="s">
        <v>65</v>
      </c>
    </row>
    <row r="102" spans="1:18" x14ac:dyDescent="0.25">
      <c r="A102" s="8">
        <v>9</v>
      </c>
      <c r="B102" s="25" t="s">
        <v>130</v>
      </c>
      <c r="C102" s="25"/>
      <c r="D102" s="81" t="s">
        <v>131</v>
      </c>
      <c r="E102" s="82"/>
      <c r="F102" s="82"/>
      <c r="G102" s="26" t="s">
        <v>75</v>
      </c>
      <c r="H102" s="27"/>
      <c r="I102" s="27"/>
      <c r="J102" s="28"/>
      <c r="K102" s="28">
        <f>IF(AND(H102= "",I102= ""), 0, ROUND(ROUND(J102, 2) * ROUND(IF(I102="",H102,I102),  2), 2))</f>
        <v>0</v>
      </c>
      <c r="L102" s="8"/>
      <c r="N102" s="29">
        <v>0.2</v>
      </c>
      <c r="R102" s="8">
        <v>491</v>
      </c>
    </row>
    <row r="103" spans="1:18" ht="33.75" customHeight="1" x14ac:dyDescent="0.25">
      <c r="A103" s="8" t="s">
        <v>63</v>
      </c>
      <c r="B103" s="30"/>
      <c r="C103" s="30"/>
      <c r="D103" s="83" t="s">
        <v>132</v>
      </c>
      <c r="E103" s="83"/>
      <c r="F103" s="83"/>
      <c r="G103" s="83"/>
      <c r="H103" s="83"/>
      <c r="I103" s="83"/>
      <c r="J103" s="83"/>
      <c r="K103" s="30"/>
    </row>
    <row r="104" spans="1:18" hidden="1" x14ac:dyDescent="0.25">
      <c r="A104" s="8" t="s">
        <v>65</v>
      </c>
    </row>
    <row r="105" spans="1:18" x14ac:dyDescent="0.25">
      <c r="A105" s="8">
        <v>9</v>
      </c>
      <c r="B105" s="25" t="s">
        <v>133</v>
      </c>
      <c r="C105" s="25"/>
      <c r="D105" s="81" t="s">
        <v>134</v>
      </c>
      <c r="E105" s="82"/>
      <c r="F105" s="82"/>
      <c r="G105" s="26" t="s">
        <v>75</v>
      </c>
      <c r="H105" s="27"/>
      <c r="I105" s="27"/>
      <c r="J105" s="28"/>
      <c r="K105" s="28">
        <f>IF(AND(H105= "",I105= ""), 0, ROUND(ROUND(J105, 2) * ROUND(IF(I105="",H105,I105),  2), 2))</f>
        <v>0</v>
      </c>
      <c r="L105" s="8"/>
      <c r="N105" s="29">
        <v>0.2</v>
      </c>
      <c r="R105" s="8">
        <v>491</v>
      </c>
    </row>
    <row r="106" spans="1:18" ht="56.25" customHeight="1" x14ac:dyDescent="0.25">
      <c r="A106" s="8" t="s">
        <v>63</v>
      </c>
      <c r="B106" s="30"/>
      <c r="C106" s="30"/>
      <c r="D106" s="83" t="s">
        <v>135</v>
      </c>
      <c r="E106" s="83"/>
      <c r="F106" s="83"/>
      <c r="G106" s="83"/>
      <c r="H106" s="83"/>
      <c r="I106" s="83"/>
      <c r="J106" s="83"/>
      <c r="K106" s="30"/>
    </row>
    <row r="107" spans="1:18" hidden="1" x14ac:dyDescent="0.25">
      <c r="A107" s="8" t="s">
        <v>65</v>
      </c>
    </row>
    <row r="108" spans="1:18" hidden="1" x14ac:dyDescent="0.25">
      <c r="A108" s="8" t="s">
        <v>76</v>
      </c>
    </row>
    <row r="109" spans="1:18" x14ac:dyDescent="0.25">
      <c r="A109" s="8">
        <v>4</v>
      </c>
      <c r="B109" s="18" t="s">
        <v>136</v>
      </c>
      <c r="C109" s="18"/>
      <c r="D109" s="79" t="s">
        <v>137</v>
      </c>
      <c r="E109" s="79"/>
      <c r="F109" s="79"/>
      <c r="G109" s="21"/>
      <c r="H109" s="21"/>
      <c r="I109" s="21"/>
      <c r="J109" s="21"/>
      <c r="K109" s="22"/>
      <c r="L109" s="8"/>
    </row>
    <row r="110" spans="1:18" x14ac:dyDescent="0.25">
      <c r="A110" s="8">
        <v>9</v>
      </c>
      <c r="B110" s="25" t="s">
        <v>138</v>
      </c>
      <c r="C110" s="25"/>
      <c r="D110" s="81" t="s">
        <v>139</v>
      </c>
      <c r="E110" s="82"/>
      <c r="F110" s="82"/>
      <c r="G110" s="26" t="s">
        <v>17</v>
      </c>
      <c r="H110" s="32"/>
      <c r="I110" s="32"/>
      <c r="J110" s="28"/>
      <c r="K110" s="28">
        <f>IF(AND(H110= "",I110= ""), 0, ROUND(ROUND(J110, 2) * ROUND(IF(I110="",H110,I110),  0), 2))</f>
        <v>0</v>
      </c>
      <c r="L110" s="8"/>
      <c r="N110" s="29">
        <v>0.2</v>
      </c>
      <c r="R110" s="8">
        <v>491</v>
      </c>
    </row>
    <row r="111" spans="1:18" ht="33.75" customHeight="1" x14ac:dyDescent="0.25">
      <c r="A111" s="8" t="s">
        <v>63</v>
      </c>
      <c r="B111" s="30"/>
      <c r="C111" s="30"/>
      <c r="D111" s="83" t="s">
        <v>140</v>
      </c>
      <c r="E111" s="83"/>
      <c r="F111" s="83"/>
      <c r="G111" s="83"/>
      <c r="H111" s="83"/>
      <c r="I111" s="83"/>
      <c r="J111" s="83"/>
      <c r="K111" s="30"/>
    </row>
    <row r="112" spans="1:18" hidden="1" x14ac:dyDescent="0.25">
      <c r="A112" s="8" t="s">
        <v>65</v>
      </c>
    </row>
    <row r="113" spans="1:18" x14ac:dyDescent="0.25">
      <c r="A113" s="8">
        <v>9</v>
      </c>
      <c r="B113" s="25" t="s">
        <v>141</v>
      </c>
      <c r="C113" s="25"/>
      <c r="D113" s="81" t="s">
        <v>142</v>
      </c>
      <c r="E113" s="82"/>
      <c r="F113" s="82"/>
      <c r="G113" s="26" t="s">
        <v>17</v>
      </c>
      <c r="H113" s="32"/>
      <c r="I113" s="32"/>
      <c r="J113" s="28"/>
      <c r="K113" s="28">
        <f>IF(AND(H113= "",I113= ""), 0, ROUND(ROUND(J113, 2) * ROUND(IF(I113="",H113,I113),  0), 2))</f>
        <v>0</v>
      </c>
      <c r="L113" s="8"/>
      <c r="N113" s="29">
        <v>0.2</v>
      </c>
      <c r="R113" s="8">
        <v>491</v>
      </c>
    </row>
    <row r="114" spans="1:18" ht="33.75" customHeight="1" x14ac:dyDescent="0.25">
      <c r="A114" s="8" t="s">
        <v>63</v>
      </c>
      <c r="B114" s="30"/>
      <c r="C114" s="30"/>
      <c r="D114" s="83" t="s">
        <v>143</v>
      </c>
      <c r="E114" s="83"/>
      <c r="F114" s="83"/>
      <c r="G114" s="83"/>
      <c r="H114" s="83"/>
      <c r="I114" s="83"/>
      <c r="J114" s="83"/>
      <c r="K114" s="30"/>
    </row>
    <row r="115" spans="1:18" hidden="1" x14ac:dyDescent="0.25">
      <c r="A115" s="8" t="s">
        <v>65</v>
      </c>
    </row>
    <row r="116" spans="1:18" hidden="1" x14ac:dyDescent="0.25">
      <c r="A116" s="8" t="s">
        <v>76</v>
      </c>
    </row>
    <row r="117" spans="1:18" ht="30" customHeight="1" x14ac:dyDescent="0.25">
      <c r="A117" s="8">
        <v>4</v>
      </c>
      <c r="B117" s="18" t="s">
        <v>144</v>
      </c>
      <c r="C117" s="18"/>
      <c r="D117" s="79" t="s">
        <v>145</v>
      </c>
      <c r="E117" s="79"/>
      <c r="F117" s="79"/>
      <c r="G117" s="21"/>
      <c r="H117" s="21"/>
      <c r="I117" s="21"/>
      <c r="J117" s="21"/>
      <c r="K117" s="22"/>
      <c r="L117" s="8"/>
    </row>
    <row r="118" spans="1:18" x14ac:dyDescent="0.25">
      <c r="A118" s="8">
        <v>9</v>
      </c>
      <c r="B118" s="25" t="s">
        <v>146</v>
      </c>
      <c r="C118" s="25"/>
      <c r="D118" s="81" t="s">
        <v>147</v>
      </c>
      <c r="E118" s="82"/>
      <c r="F118" s="82"/>
      <c r="G118" s="26" t="s">
        <v>17</v>
      </c>
      <c r="H118" s="32"/>
      <c r="I118" s="32"/>
      <c r="J118" s="28"/>
      <c r="K118" s="28">
        <f>IF(AND(H118= "",I118= ""), 0, ROUND(ROUND(J118, 2) * ROUND(IF(I118="",H118,I118),  0), 2))</f>
        <v>0</v>
      </c>
      <c r="L118" s="8"/>
      <c r="N118" s="29">
        <v>0.2</v>
      </c>
      <c r="R118" s="8">
        <v>491</v>
      </c>
    </row>
    <row r="119" spans="1:18" ht="33.75" customHeight="1" x14ac:dyDescent="0.25">
      <c r="A119" s="8" t="s">
        <v>63</v>
      </c>
      <c r="B119" s="30"/>
      <c r="C119" s="30"/>
      <c r="D119" s="83" t="s">
        <v>148</v>
      </c>
      <c r="E119" s="83"/>
      <c r="F119" s="83"/>
      <c r="G119" s="83"/>
      <c r="H119" s="83"/>
      <c r="I119" s="83"/>
      <c r="J119" s="83"/>
      <c r="K119" s="30"/>
    </row>
    <row r="120" spans="1:18" hidden="1" x14ac:dyDescent="0.25">
      <c r="A120" s="8" t="s">
        <v>65</v>
      </c>
    </row>
    <row r="121" spans="1:18" x14ac:dyDescent="0.25">
      <c r="A121" s="8">
        <v>9</v>
      </c>
      <c r="B121" s="25" t="s">
        <v>149</v>
      </c>
      <c r="C121" s="25"/>
      <c r="D121" s="81" t="s">
        <v>150</v>
      </c>
      <c r="E121" s="82"/>
      <c r="F121" s="82"/>
      <c r="G121" s="26" t="s">
        <v>17</v>
      </c>
      <c r="H121" s="32"/>
      <c r="I121" s="32"/>
      <c r="J121" s="28"/>
      <c r="K121" s="28">
        <f>IF(AND(H121= "",I121= ""), 0, ROUND(ROUND(J121, 2) * ROUND(IF(I121="",H121,I121),  0), 2))</f>
        <v>0</v>
      </c>
      <c r="L121" s="8"/>
      <c r="N121" s="29">
        <v>0.2</v>
      </c>
      <c r="R121" s="8">
        <v>491</v>
      </c>
    </row>
    <row r="122" spans="1:18" ht="45" customHeight="1" x14ac:dyDescent="0.25">
      <c r="A122" s="8" t="s">
        <v>63</v>
      </c>
      <c r="B122" s="30"/>
      <c r="C122" s="30"/>
      <c r="D122" s="83" t="s">
        <v>151</v>
      </c>
      <c r="E122" s="83"/>
      <c r="F122" s="83"/>
      <c r="G122" s="83"/>
      <c r="H122" s="83"/>
      <c r="I122" s="83"/>
      <c r="J122" s="83"/>
      <c r="K122" s="30"/>
    </row>
    <row r="123" spans="1:18" hidden="1" x14ac:dyDescent="0.25">
      <c r="A123" s="8" t="s">
        <v>65</v>
      </c>
    </row>
    <row r="124" spans="1:18" x14ac:dyDescent="0.25">
      <c r="A124" s="8">
        <v>9</v>
      </c>
      <c r="B124" s="25" t="s">
        <v>152</v>
      </c>
      <c r="C124" s="25"/>
      <c r="D124" s="81" t="s">
        <v>153</v>
      </c>
      <c r="E124" s="82"/>
      <c r="F124" s="82"/>
      <c r="G124" s="26" t="s">
        <v>75</v>
      </c>
      <c r="H124" s="27"/>
      <c r="I124" s="27"/>
      <c r="J124" s="28"/>
      <c r="K124" s="28">
        <f>IF(AND(H124= "",I124= ""), 0, ROUND(ROUND(J124, 2) * ROUND(IF(I124="",H124,I124),  2), 2))</f>
        <v>0</v>
      </c>
      <c r="L124" s="8"/>
      <c r="N124" s="29">
        <v>0.2</v>
      </c>
      <c r="R124" s="8">
        <v>491</v>
      </c>
    </row>
    <row r="125" spans="1:18" ht="33.75" customHeight="1" x14ac:dyDescent="0.25">
      <c r="A125" s="8" t="s">
        <v>63</v>
      </c>
      <c r="B125" s="30"/>
      <c r="C125" s="30"/>
      <c r="D125" s="83" t="s">
        <v>154</v>
      </c>
      <c r="E125" s="83"/>
      <c r="F125" s="83"/>
      <c r="G125" s="83"/>
      <c r="H125" s="83"/>
      <c r="I125" s="83"/>
      <c r="J125" s="83"/>
      <c r="K125" s="30"/>
    </row>
    <row r="126" spans="1:18" hidden="1" x14ac:dyDescent="0.25">
      <c r="A126" s="8" t="s">
        <v>65</v>
      </c>
    </row>
    <row r="127" spans="1:18" x14ac:dyDescent="0.25">
      <c r="A127" s="8">
        <v>9</v>
      </c>
      <c r="B127" s="25" t="s">
        <v>155</v>
      </c>
      <c r="C127" s="25"/>
      <c r="D127" s="81" t="s">
        <v>156</v>
      </c>
      <c r="E127" s="82"/>
      <c r="F127" s="82"/>
      <c r="G127" s="26" t="s">
        <v>75</v>
      </c>
      <c r="H127" s="27"/>
      <c r="I127" s="27"/>
      <c r="J127" s="28"/>
      <c r="K127" s="28">
        <f>IF(AND(H127= "",I127= ""), 0, ROUND(ROUND(J127, 2) * ROUND(IF(I127="",H127,I127),  2), 2))</f>
        <v>0</v>
      </c>
      <c r="L127" s="8"/>
      <c r="N127" s="29">
        <v>0.2</v>
      </c>
      <c r="R127" s="8">
        <v>491</v>
      </c>
    </row>
    <row r="128" spans="1:18" ht="33.75" customHeight="1" x14ac:dyDescent="0.25">
      <c r="A128" s="8" t="s">
        <v>63</v>
      </c>
      <c r="B128" s="30"/>
      <c r="C128" s="30"/>
      <c r="D128" s="83" t="s">
        <v>157</v>
      </c>
      <c r="E128" s="83"/>
      <c r="F128" s="83"/>
      <c r="G128" s="83"/>
      <c r="H128" s="83"/>
      <c r="I128" s="83"/>
      <c r="J128" s="83"/>
      <c r="K128" s="30"/>
    </row>
    <row r="129" spans="1:18" hidden="1" x14ac:dyDescent="0.25">
      <c r="A129" s="8" t="s">
        <v>65</v>
      </c>
    </row>
    <row r="130" spans="1:18" hidden="1" x14ac:dyDescent="0.25">
      <c r="A130" s="8" t="s">
        <v>76</v>
      </c>
    </row>
    <row r="131" spans="1:18" ht="30" customHeight="1" x14ac:dyDescent="0.25">
      <c r="A131" s="8">
        <v>4</v>
      </c>
      <c r="B131" s="18" t="s">
        <v>158</v>
      </c>
      <c r="C131" s="18"/>
      <c r="D131" s="79" t="s">
        <v>159</v>
      </c>
      <c r="E131" s="79"/>
      <c r="F131" s="79"/>
      <c r="G131" s="21"/>
      <c r="H131" s="21"/>
      <c r="I131" s="21"/>
      <c r="J131" s="21"/>
      <c r="K131" s="22"/>
      <c r="L131" s="8"/>
    </row>
    <row r="132" spans="1:18" x14ac:dyDescent="0.25">
      <c r="A132" s="8">
        <v>9</v>
      </c>
      <c r="B132" s="25" t="s">
        <v>160</v>
      </c>
      <c r="C132" s="25"/>
      <c r="D132" s="81" t="s">
        <v>161</v>
      </c>
      <c r="E132" s="82"/>
      <c r="F132" s="82"/>
      <c r="G132" s="26" t="s">
        <v>128</v>
      </c>
      <c r="H132" s="32"/>
      <c r="I132" s="32"/>
      <c r="J132" s="28"/>
      <c r="K132" s="28">
        <f>IF(AND(H132= "",I132= ""), 0, ROUND(ROUND(J132, 2) * ROUND(IF(I132="",H132,I132),  0), 2))</f>
        <v>0</v>
      </c>
      <c r="L132" s="8"/>
      <c r="N132" s="29">
        <v>0.2</v>
      </c>
      <c r="R132" s="8">
        <v>491</v>
      </c>
    </row>
    <row r="133" spans="1:18" hidden="1" x14ac:dyDescent="0.25">
      <c r="A133" s="8" t="s">
        <v>65</v>
      </c>
    </row>
    <row r="134" spans="1:18" x14ac:dyDescent="0.25">
      <c r="A134" s="8">
        <v>9</v>
      </c>
      <c r="B134" s="25" t="s">
        <v>162</v>
      </c>
      <c r="C134" s="25"/>
      <c r="D134" s="81" t="s">
        <v>163</v>
      </c>
      <c r="E134" s="82"/>
      <c r="F134" s="82"/>
      <c r="G134" s="26" t="s">
        <v>17</v>
      </c>
      <c r="H134" s="32"/>
      <c r="I134" s="32"/>
      <c r="J134" s="28"/>
      <c r="K134" s="28">
        <f>IF(AND(H134= "",I134= ""), 0, ROUND(ROUND(J134, 2) * ROUND(IF(I134="",H134,I134),  0), 2))</f>
        <v>0</v>
      </c>
      <c r="L134" s="8"/>
      <c r="N134" s="29">
        <v>0.2</v>
      </c>
      <c r="R134" s="8">
        <v>491</v>
      </c>
    </row>
    <row r="135" spans="1:18" ht="33.75" customHeight="1" x14ac:dyDescent="0.25">
      <c r="A135" s="8" t="s">
        <v>63</v>
      </c>
      <c r="B135" s="30"/>
      <c r="C135" s="30"/>
      <c r="D135" s="83" t="s">
        <v>164</v>
      </c>
      <c r="E135" s="83"/>
      <c r="F135" s="83"/>
      <c r="G135" s="83"/>
      <c r="H135" s="83"/>
      <c r="I135" s="83"/>
      <c r="J135" s="83"/>
      <c r="K135" s="30"/>
    </row>
    <row r="136" spans="1:18" hidden="1" x14ac:dyDescent="0.25">
      <c r="A136" s="8" t="s">
        <v>65</v>
      </c>
    </row>
    <row r="137" spans="1:18" x14ac:dyDescent="0.25">
      <c r="A137" s="8">
        <v>9</v>
      </c>
      <c r="B137" s="25" t="s">
        <v>165</v>
      </c>
      <c r="C137" s="25"/>
      <c r="D137" s="81" t="s">
        <v>166</v>
      </c>
      <c r="E137" s="82"/>
      <c r="F137" s="82"/>
      <c r="G137" s="26" t="s">
        <v>17</v>
      </c>
      <c r="H137" s="32"/>
      <c r="I137" s="32"/>
      <c r="J137" s="28"/>
      <c r="K137" s="28">
        <f>IF(AND(H137= "",I137= ""), 0, ROUND(ROUND(J137, 2) * ROUND(IF(I137="",H137,I137),  0), 2))</f>
        <v>0</v>
      </c>
      <c r="L137" s="8"/>
      <c r="N137" s="29">
        <v>0.2</v>
      </c>
      <c r="R137" s="8">
        <v>491</v>
      </c>
    </row>
    <row r="138" spans="1:18" ht="33.75" customHeight="1" x14ac:dyDescent="0.25">
      <c r="A138" s="8" t="s">
        <v>63</v>
      </c>
      <c r="B138" s="30"/>
      <c r="C138" s="30"/>
      <c r="D138" s="83" t="s">
        <v>167</v>
      </c>
      <c r="E138" s="83"/>
      <c r="F138" s="83"/>
      <c r="G138" s="83"/>
      <c r="H138" s="83"/>
      <c r="I138" s="83"/>
      <c r="J138" s="83"/>
      <c r="K138" s="30"/>
    </row>
    <row r="139" spans="1:18" hidden="1" x14ac:dyDescent="0.25">
      <c r="A139" s="8" t="s">
        <v>65</v>
      </c>
    </row>
    <row r="140" spans="1:18" hidden="1" x14ac:dyDescent="0.25">
      <c r="A140" s="8" t="s">
        <v>76</v>
      </c>
    </row>
    <row r="141" spans="1:18" x14ac:dyDescent="0.25">
      <c r="A141" s="8" t="s">
        <v>48</v>
      </c>
      <c r="B141" s="20"/>
      <c r="C141" s="20"/>
      <c r="D141" s="64"/>
      <c r="E141" s="64"/>
      <c r="F141" s="64"/>
      <c r="K141" s="20"/>
    </row>
    <row r="142" spans="1:18" x14ac:dyDescent="0.25">
      <c r="B142" s="20"/>
      <c r="C142" s="20"/>
      <c r="D142" s="67" t="s">
        <v>53</v>
      </c>
      <c r="E142" s="68"/>
      <c r="F142" s="68"/>
      <c r="G142" s="65"/>
      <c r="H142" s="65"/>
      <c r="I142" s="65"/>
      <c r="J142" s="65"/>
      <c r="K142" s="66"/>
    </row>
    <row r="143" spans="1:18" x14ac:dyDescent="0.25">
      <c r="B143" s="20"/>
      <c r="C143" s="20"/>
      <c r="D143" s="70"/>
      <c r="E143" s="44"/>
      <c r="F143" s="44"/>
      <c r="G143" s="44"/>
      <c r="H143" s="44"/>
      <c r="I143" s="44"/>
      <c r="J143" s="44"/>
      <c r="K143" s="69"/>
    </row>
    <row r="144" spans="1:18" x14ac:dyDescent="0.25">
      <c r="B144" s="20"/>
      <c r="C144" s="20"/>
      <c r="D144" s="73" t="s">
        <v>49</v>
      </c>
      <c r="E144" s="74"/>
      <c r="F144" s="74"/>
      <c r="G144" s="71">
        <f>SUMIF(L14:L141, IF(L13="","",L13), K14:K141)</f>
        <v>0</v>
      </c>
      <c r="H144" s="71"/>
      <c r="I144" s="71"/>
      <c r="J144" s="71"/>
      <c r="K144" s="72"/>
    </row>
    <row r="145" spans="1:18" hidden="1" x14ac:dyDescent="0.25">
      <c r="B145" s="20"/>
      <c r="C145" s="20"/>
      <c r="D145" s="77" t="s">
        <v>50</v>
      </c>
      <c r="E145" s="78"/>
      <c r="F145" s="78"/>
      <c r="G145" s="75">
        <f>ROUND(SUMIF(L14:L141, IF(L13="","",L13), K14:K141) * 0.2, 2)</f>
        <v>0</v>
      </c>
      <c r="H145" s="75"/>
      <c r="I145" s="75"/>
      <c r="J145" s="75"/>
      <c r="K145" s="76"/>
    </row>
    <row r="146" spans="1:18" hidden="1" x14ac:dyDescent="0.25">
      <c r="B146" s="20"/>
      <c r="C146" s="20"/>
      <c r="D146" s="73" t="s">
        <v>51</v>
      </c>
      <c r="E146" s="74"/>
      <c r="F146" s="74"/>
      <c r="G146" s="71">
        <f>SUM(G144:G145)</f>
        <v>0</v>
      </c>
      <c r="H146" s="71"/>
      <c r="I146" s="71"/>
      <c r="J146" s="71"/>
      <c r="K146" s="72"/>
    </row>
    <row r="147" spans="1:18" ht="47.25" customHeight="1" x14ac:dyDescent="0.25">
      <c r="A147" s="8">
        <v>3</v>
      </c>
      <c r="B147" s="18" t="s">
        <v>168</v>
      </c>
      <c r="C147" s="18"/>
      <c r="D147" s="63" t="s">
        <v>169</v>
      </c>
      <c r="E147" s="63"/>
      <c r="F147" s="63"/>
      <c r="G147" s="1"/>
      <c r="H147" s="1"/>
      <c r="I147" s="1"/>
      <c r="J147" s="1"/>
      <c r="K147" s="19"/>
      <c r="L147" s="8"/>
    </row>
    <row r="148" spans="1:18" x14ac:dyDescent="0.25">
      <c r="A148" s="8">
        <v>9</v>
      </c>
      <c r="B148" s="25" t="s">
        <v>170</v>
      </c>
      <c r="C148" s="25"/>
      <c r="D148" s="81" t="s">
        <v>171</v>
      </c>
      <c r="E148" s="82"/>
      <c r="F148" s="82"/>
      <c r="G148" s="26" t="s">
        <v>17</v>
      </c>
      <c r="H148" s="32"/>
      <c r="I148" s="32"/>
      <c r="J148" s="28"/>
      <c r="K148" s="28">
        <f>IF(AND(H148= "",I148= ""), 0, ROUND(ROUND(J148, 2) * ROUND(IF(I148="",H148,I148),  0), 2))</f>
        <v>0</v>
      </c>
      <c r="L148" s="8"/>
      <c r="N148" s="29">
        <v>0.2</v>
      </c>
      <c r="R148" s="8">
        <v>491</v>
      </c>
    </row>
    <row r="149" spans="1:18" hidden="1" x14ac:dyDescent="0.25">
      <c r="A149" s="8" t="s">
        <v>65</v>
      </c>
    </row>
    <row r="150" spans="1:18" x14ac:dyDescent="0.25">
      <c r="A150" s="8">
        <v>9</v>
      </c>
      <c r="B150" s="25" t="s">
        <v>172</v>
      </c>
      <c r="C150" s="25"/>
      <c r="D150" s="81" t="s">
        <v>173</v>
      </c>
      <c r="E150" s="82"/>
      <c r="F150" s="82"/>
      <c r="G150" s="26" t="s">
        <v>17</v>
      </c>
      <c r="H150" s="32"/>
      <c r="I150" s="32"/>
      <c r="J150" s="28"/>
      <c r="K150" s="28">
        <f>IF(AND(H150= "",I150= ""), 0, ROUND(ROUND(J150, 2) * ROUND(IF(I150="",H150,I150),  0), 2))</f>
        <v>0</v>
      </c>
      <c r="L150" s="8"/>
      <c r="N150" s="29">
        <v>0.2</v>
      </c>
      <c r="R150" s="8">
        <v>491</v>
      </c>
    </row>
    <row r="151" spans="1:18" hidden="1" x14ac:dyDescent="0.25">
      <c r="A151" s="8" t="s">
        <v>65</v>
      </c>
    </row>
    <row r="152" spans="1:18" x14ac:dyDescent="0.25">
      <c r="A152" s="8" t="s">
        <v>48</v>
      </c>
      <c r="B152" s="20"/>
      <c r="C152" s="20"/>
      <c r="D152" s="64"/>
      <c r="E152" s="64"/>
      <c r="F152" s="64"/>
      <c r="K152" s="20"/>
    </row>
    <row r="153" spans="1:18" ht="38.25" customHeight="1" x14ac:dyDescent="0.25">
      <c r="B153" s="20"/>
      <c r="C153" s="20"/>
      <c r="D153" s="78" t="s">
        <v>174</v>
      </c>
      <c r="E153" s="68"/>
      <c r="F153" s="68"/>
      <c r="G153" s="65"/>
      <c r="H153" s="65"/>
      <c r="I153" s="65"/>
      <c r="J153" s="65"/>
      <c r="K153" s="66"/>
    </row>
    <row r="154" spans="1:18" x14ac:dyDescent="0.25">
      <c r="B154" s="20"/>
      <c r="C154" s="20"/>
      <c r="D154" s="70"/>
      <c r="E154" s="44"/>
      <c r="F154" s="44"/>
      <c r="G154" s="44"/>
      <c r="H154" s="44"/>
      <c r="I154" s="44"/>
      <c r="J154" s="44"/>
      <c r="K154" s="69"/>
    </row>
    <row r="155" spans="1:18" x14ac:dyDescent="0.25">
      <c r="B155" s="20"/>
      <c r="C155" s="20"/>
      <c r="D155" s="73" t="s">
        <v>49</v>
      </c>
      <c r="E155" s="74"/>
      <c r="F155" s="74"/>
      <c r="G155" s="71">
        <f>SUMIF(L148:L152, IF(L147="","",L147), K148:K152)</f>
        <v>0</v>
      </c>
      <c r="H155" s="71"/>
      <c r="I155" s="71"/>
      <c r="J155" s="71"/>
      <c r="K155" s="72"/>
    </row>
    <row r="156" spans="1:18" hidden="1" x14ac:dyDescent="0.25">
      <c r="B156" s="20"/>
      <c r="C156" s="20"/>
      <c r="D156" s="77" t="s">
        <v>50</v>
      </c>
      <c r="E156" s="78"/>
      <c r="F156" s="78"/>
      <c r="G156" s="75">
        <f>ROUND(SUMIF(L148:L152, IF(L147="","",L147), K148:K152) * 0.2, 2)</f>
        <v>0</v>
      </c>
      <c r="H156" s="75"/>
      <c r="I156" s="75"/>
      <c r="J156" s="75"/>
      <c r="K156" s="76"/>
    </row>
    <row r="157" spans="1:18" hidden="1" x14ac:dyDescent="0.25">
      <c r="B157" s="20"/>
      <c r="C157" s="20"/>
      <c r="D157" s="73" t="s">
        <v>51</v>
      </c>
      <c r="E157" s="74"/>
      <c r="F157" s="74"/>
      <c r="G157" s="71">
        <f>SUM(G155:G156)</f>
        <v>0</v>
      </c>
      <c r="H157" s="71"/>
      <c r="I157" s="71"/>
      <c r="J157" s="71"/>
      <c r="K157" s="72"/>
    </row>
    <row r="158" spans="1:18" x14ac:dyDescent="0.25">
      <c r="A158" s="8" t="s">
        <v>175</v>
      </c>
      <c r="B158" s="20"/>
      <c r="C158" s="20"/>
      <c r="D158" s="64"/>
      <c r="E158" s="64"/>
      <c r="F158" s="64"/>
      <c r="K158" s="20"/>
    </row>
    <row r="159" spans="1:18" x14ac:dyDescent="0.25">
      <c r="B159" s="20"/>
      <c r="C159" s="20"/>
      <c r="D159" s="67" t="s">
        <v>45</v>
      </c>
      <c r="E159" s="68"/>
      <c r="F159" s="68"/>
      <c r="G159" s="65"/>
      <c r="H159" s="65"/>
      <c r="I159" s="65"/>
      <c r="J159" s="65"/>
      <c r="K159" s="66"/>
    </row>
    <row r="160" spans="1:18" x14ac:dyDescent="0.25">
      <c r="B160" s="20"/>
      <c r="C160" s="20"/>
      <c r="D160" s="70"/>
      <c r="E160" s="44"/>
      <c r="F160" s="44"/>
      <c r="G160" s="44"/>
      <c r="H160" s="44"/>
      <c r="I160" s="44"/>
      <c r="J160" s="44"/>
      <c r="K160" s="69"/>
    </row>
    <row r="161" spans="1:11" x14ac:dyDescent="0.25">
      <c r="B161" s="20"/>
      <c r="C161" s="20"/>
      <c r="D161" s="73" t="s">
        <v>49</v>
      </c>
      <c r="E161" s="74"/>
      <c r="F161" s="74"/>
      <c r="G161" s="71">
        <f>SUMIF(L6:L158, IF(L5="","",L5), K6:K158)</f>
        <v>0</v>
      </c>
      <c r="H161" s="71"/>
      <c r="I161" s="71"/>
      <c r="J161" s="71"/>
      <c r="K161" s="72"/>
    </row>
    <row r="162" spans="1:11" hidden="1" x14ac:dyDescent="0.25">
      <c r="B162" s="20"/>
      <c r="C162" s="20"/>
      <c r="D162" s="77" t="s">
        <v>50</v>
      </c>
      <c r="E162" s="78"/>
      <c r="F162" s="78"/>
      <c r="G162" s="75">
        <f>ROUND(SUMIF(L6:L158, IF(L5="","",L5), K6:K158) * 0.2, 2)</f>
        <v>0</v>
      </c>
      <c r="H162" s="75"/>
      <c r="I162" s="75"/>
      <c r="J162" s="75"/>
      <c r="K162" s="76"/>
    </row>
    <row r="163" spans="1:11" hidden="1" x14ac:dyDescent="0.25">
      <c r="B163" s="20"/>
      <c r="C163" s="20"/>
      <c r="D163" s="73" t="s">
        <v>51</v>
      </c>
      <c r="E163" s="74"/>
      <c r="F163" s="74"/>
      <c r="G163" s="71">
        <f>SUM(G161:G162)</f>
        <v>0</v>
      </c>
      <c r="H163" s="71"/>
      <c r="I163" s="71"/>
      <c r="J163" s="71"/>
      <c r="K163" s="72"/>
    </row>
    <row r="164" spans="1:11" ht="31.5" customHeight="1" x14ac:dyDescent="0.25">
      <c r="B164" s="4"/>
      <c r="C164" s="4"/>
      <c r="D164" s="85" t="s">
        <v>176</v>
      </c>
      <c r="E164" s="85"/>
      <c r="F164" s="85"/>
      <c r="G164" s="85"/>
      <c r="H164" s="85"/>
      <c r="I164" s="85"/>
      <c r="J164" s="85"/>
      <c r="K164" s="85"/>
    </row>
    <row r="166" spans="1:11" ht="15.75" x14ac:dyDescent="0.25">
      <c r="D166" s="86" t="s">
        <v>177</v>
      </c>
      <c r="E166" s="86"/>
      <c r="F166" s="86"/>
      <c r="G166" s="86"/>
      <c r="H166" s="86"/>
      <c r="I166" s="86"/>
      <c r="J166" s="86"/>
      <c r="K166" s="86"/>
    </row>
    <row r="167" spans="1:11" x14ac:dyDescent="0.25">
      <c r="D167" s="89" t="s">
        <v>45</v>
      </c>
      <c r="E167" s="90"/>
      <c r="F167" s="90"/>
      <c r="G167" s="87">
        <f>SUMIF(L18:L150, "", K18:K150)</f>
        <v>0</v>
      </c>
      <c r="H167" s="88"/>
      <c r="I167" s="88"/>
      <c r="J167" s="88"/>
      <c r="K167" s="88"/>
    </row>
    <row r="168" spans="1:11" x14ac:dyDescent="0.25">
      <c r="D168" s="91" t="s">
        <v>178</v>
      </c>
      <c r="E168" s="92"/>
      <c r="F168" s="92"/>
      <c r="G168" s="34"/>
      <c r="H168" s="34"/>
      <c r="I168" s="34"/>
      <c r="J168" s="34"/>
      <c r="K168" s="35"/>
    </row>
    <row r="169" spans="1:11" x14ac:dyDescent="0.25">
      <c r="D169" s="93"/>
      <c r="E169" s="94"/>
      <c r="F169" s="94"/>
      <c r="G169" s="94"/>
      <c r="H169" s="94"/>
      <c r="I169" s="94"/>
      <c r="J169" s="94"/>
      <c r="K169" s="95"/>
    </row>
    <row r="170" spans="1:11" x14ac:dyDescent="0.25">
      <c r="A170" s="36"/>
      <c r="D170" s="96" t="s">
        <v>49</v>
      </c>
      <c r="E170" s="44"/>
      <c r="F170" s="44"/>
      <c r="G170" s="97">
        <f>SUMIF(L6:L164, IF(L5="","",L5), K6:K164)</f>
        <v>0</v>
      </c>
      <c r="H170" s="98"/>
      <c r="I170" s="98"/>
      <c r="J170" s="98"/>
      <c r="K170" s="99"/>
    </row>
    <row r="171" spans="1:11" x14ac:dyDescent="0.25">
      <c r="A171" s="36"/>
      <c r="D171" s="96" t="s">
        <v>50</v>
      </c>
      <c r="E171" s="44"/>
      <c r="F171" s="44"/>
      <c r="G171" s="97">
        <f>ROUND(SUMIF(L6:L164, IF(L5="","",L5), K6:K164) * 0.2, 2)</f>
        <v>0</v>
      </c>
      <c r="H171" s="98"/>
      <c r="I171" s="98"/>
      <c r="J171" s="98"/>
      <c r="K171" s="99"/>
    </row>
    <row r="172" spans="1:11" x14ac:dyDescent="0.25">
      <c r="D172" s="100" t="s">
        <v>51</v>
      </c>
      <c r="E172" s="101"/>
      <c r="F172" s="101"/>
      <c r="G172" s="102">
        <f>SUM(G170:G171)</f>
        <v>0</v>
      </c>
      <c r="H172" s="103"/>
      <c r="I172" s="103"/>
      <c r="J172" s="103"/>
      <c r="K172" s="104"/>
    </row>
    <row r="173" spans="1:11" x14ac:dyDescent="0.25">
      <c r="D173" s="105"/>
      <c r="E173" s="44"/>
      <c r="F173" s="44"/>
      <c r="G173" s="44"/>
      <c r="H173" s="44"/>
      <c r="I173" s="44"/>
      <c r="J173" s="44"/>
      <c r="K173" s="44"/>
    </row>
    <row r="174" spans="1:11" x14ac:dyDescent="0.25">
      <c r="D174" s="106" t="s">
        <v>179</v>
      </c>
      <c r="E174" s="106"/>
      <c r="F174" s="106"/>
      <c r="G174" s="106"/>
      <c r="H174" s="106"/>
      <c r="I174" s="106"/>
      <c r="J174" s="106"/>
      <c r="K174" s="106"/>
    </row>
    <row r="175" spans="1:11" x14ac:dyDescent="0.25">
      <c r="D175" s="107" t="str">
        <f>IF(Paramètres!AA2&lt;&gt;"",Paramètres!AA2,"")</f>
        <v xml:space="preserve">Zéro euro </v>
      </c>
      <c r="E175" s="107"/>
      <c r="F175" s="107"/>
      <c r="G175" s="107"/>
      <c r="H175" s="107"/>
      <c r="I175" s="107"/>
      <c r="J175" s="107"/>
      <c r="K175" s="107"/>
    </row>
    <row r="176" spans="1:11" x14ac:dyDescent="0.25">
      <c r="D176" s="107"/>
      <c r="E176" s="107"/>
      <c r="F176" s="107"/>
      <c r="G176" s="107"/>
      <c r="H176" s="107"/>
      <c r="I176" s="107"/>
      <c r="J176" s="107"/>
      <c r="K176" s="107"/>
    </row>
    <row r="177" spans="4:11" ht="56.65" customHeight="1" x14ac:dyDescent="0.25">
      <c r="G177" s="108" t="s">
        <v>180</v>
      </c>
      <c r="H177" s="108"/>
      <c r="I177" s="108"/>
      <c r="J177" s="108"/>
      <c r="K177" s="108"/>
    </row>
    <row r="179" spans="4:11" ht="85.15" customHeight="1" x14ac:dyDescent="0.25">
      <c r="D179" s="109" t="s">
        <v>181</v>
      </c>
      <c r="E179" s="109"/>
      <c r="G179" s="109" t="s">
        <v>182</v>
      </c>
      <c r="H179" s="109"/>
      <c r="I179" s="109"/>
      <c r="J179" s="109"/>
      <c r="K179" s="109"/>
    </row>
  </sheetData>
  <mergeCells count="149">
    <mergeCell ref="D175:K175"/>
    <mergeCell ref="D176:K176"/>
    <mergeCell ref="G177:K177"/>
    <mergeCell ref="D179:E179"/>
    <mergeCell ref="G179:K179"/>
    <mergeCell ref="D169:K169"/>
    <mergeCell ref="D170:F170"/>
    <mergeCell ref="G170:K170"/>
    <mergeCell ref="D171:F171"/>
    <mergeCell ref="G171:K171"/>
    <mergeCell ref="D172:F172"/>
    <mergeCell ref="G172:K172"/>
    <mergeCell ref="D173:K173"/>
    <mergeCell ref="D174:K174"/>
    <mergeCell ref="G162:K162"/>
    <mergeCell ref="D162:F162"/>
    <mergeCell ref="G163:K163"/>
    <mergeCell ref="D163:F163"/>
    <mergeCell ref="D164:K164"/>
    <mergeCell ref="D166:K166"/>
    <mergeCell ref="G167:K167"/>
    <mergeCell ref="D167:F167"/>
    <mergeCell ref="D168:F168"/>
    <mergeCell ref="G157:K157"/>
    <mergeCell ref="D157:F157"/>
    <mergeCell ref="D158:F158"/>
    <mergeCell ref="G159:K159"/>
    <mergeCell ref="D159:F159"/>
    <mergeCell ref="G160:K160"/>
    <mergeCell ref="D160:F160"/>
    <mergeCell ref="G161:K161"/>
    <mergeCell ref="D161:F161"/>
    <mergeCell ref="D152:F152"/>
    <mergeCell ref="G153:K153"/>
    <mergeCell ref="D153:F153"/>
    <mergeCell ref="G154:K154"/>
    <mergeCell ref="D154:F154"/>
    <mergeCell ref="G155:K155"/>
    <mergeCell ref="D155:F155"/>
    <mergeCell ref="G156:K156"/>
    <mergeCell ref="D156:F156"/>
    <mergeCell ref="G144:K144"/>
    <mergeCell ref="D144:F144"/>
    <mergeCell ref="G145:K145"/>
    <mergeCell ref="D145:F145"/>
    <mergeCell ref="G146:K146"/>
    <mergeCell ref="D146:F146"/>
    <mergeCell ref="D147:F147"/>
    <mergeCell ref="D148:F148"/>
    <mergeCell ref="D150:F150"/>
    <mergeCell ref="D134:F134"/>
    <mergeCell ref="D135:J135"/>
    <mergeCell ref="D137:F137"/>
    <mergeCell ref="D138:J138"/>
    <mergeCell ref="D141:F141"/>
    <mergeCell ref="G142:K142"/>
    <mergeCell ref="D142:F142"/>
    <mergeCell ref="G143:K143"/>
    <mergeCell ref="D143:F143"/>
    <mergeCell ref="D119:J119"/>
    <mergeCell ref="D121:F121"/>
    <mergeCell ref="D122:J122"/>
    <mergeCell ref="D124:F124"/>
    <mergeCell ref="D125:J125"/>
    <mergeCell ref="D127:F127"/>
    <mergeCell ref="D128:J128"/>
    <mergeCell ref="D131:F131"/>
    <mergeCell ref="D132:F132"/>
    <mergeCell ref="D105:F105"/>
    <mergeCell ref="D106:J106"/>
    <mergeCell ref="D109:F109"/>
    <mergeCell ref="D110:F110"/>
    <mergeCell ref="D111:J111"/>
    <mergeCell ref="D113:F113"/>
    <mergeCell ref="D114:J114"/>
    <mergeCell ref="D117:F117"/>
    <mergeCell ref="D118:F118"/>
    <mergeCell ref="D90:F90"/>
    <mergeCell ref="D92:F92"/>
    <mergeCell ref="D93:F93"/>
    <mergeCell ref="D94:J94"/>
    <mergeCell ref="D98:F98"/>
    <mergeCell ref="D99:F99"/>
    <mergeCell ref="D100:J100"/>
    <mergeCell ref="D102:F102"/>
    <mergeCell ref="D103:J103"/>
    <mergeCell ref="D74:J74"/>
    <mergeCell ref="D78:F78"/>
    <mergeCell ref="D79:F79"/>
    <mergeCell ref="D80:F80"/>
    <mergeCell ref="D81:J81"/>
    <mergeCell ref="D83:F83"/>
    <mergeCell ref="D84:J84"/>
    <mergeCell ref="D86:F86"/>
    <mergeCell ref="D87:J87"/>
    <mergeCell ref="D59:J59"/>
    <mergeCell ref="D62:F62"/>
    <mergeCell ref="D63:F63"/>
    <mergeCell ref="D64:J64"/>
    <mergeCell ref="D68:F68"/>
    <mergeCell ref="D69:F69"/>
    <mergeCell ref="D70:F70"/>
    <mergeCell ref="D71:J71"/>
    <mergeCell ref="D73:F73"/>
    <mergeCell ref="D46:F46"/>
    <mergeCell ref="D47:J47"/>
    <mergeCell ref="D49:F49"/>
    <mergeCell ref="D50:J50"/>
    <mergeCell ref="D52:F52"/>
    <mergeCell ref="D53:J53"/>
    <mergeCell ref="D55:F55"/>
    <mergeCell ref="D56:J56"/>
    <mergeCell ref="D58:F58"/>
    <mergeCell ref="D31:F31"/>
    <mergeCell ref="D32:F32"/>
    <mergeCell ref="D33:J33"/>
    <mergeCell ref="D37:F37"/>
    <mergeCell ref="D38:F38"/>
    <mergeCell ref="D40:F40"/>
    <mergeCell ref="D41:F41"/>
    <mergeCell ref="D43:F43"/>
    <mergeCell ref="D44:J44"/>
    <mergeCell ref="D17:F17"/>
    <mergeCell ref="D18:F18"/>
    <mergeCell ref="D19:J19"/>
    <mergeCell ref="D21:F21"/>
    <mergeCell ref="D22:J22"/>
    <mergeCell ref="D24:F24"/>
    <mergeCell ref="D25:J25"/>
    <mergeCell ref="D27:F27"/>
    <mergeCell ref="D28:J28"/>
    <mergeCell ref="G10:K10"/>
    <mergeCell ref="D10:F10"/>
    <mergeCell ref="G11:K11"/>
    <mergeCell ref="D11:F11"/>
    <mergeCell ref="G12:K12"/>
    <mergeCell ref="D12:F12"/>
    <mergeCell ref="D13:F13"/>
    <mergeCell ref="D14:F14"/>
    <mergeCell ref="D15:F15"/>
    <mergeCell ref="D3:F3"/>
    <mergeCell ref="D4:F4"/>
    <mergeCell ref="D5:F5"/>
    <mergeCell ref="D6:F6"/>
    <mergeCell ref="D7:F7"/>
    <mergeCell ref="G8:K8"/>
    <mergeCell ref="D8:F8"/>
    <mergeCell ref="G9:K9"/>
    <mergeCell ref="D9:F9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n°5 ETANCHEITE</oddHeader>
    <oddFooter>&amp;CEdition du 7/05/2025&amp;RPage &amp;P/&amp;N</oddFoot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3" t="s">
        <v>183</v>
      </c>
      <c r="AA1" s="8">
        <f>IF(DPGF!G172&lt;&gt;"",DPGF!G172,"0")</f>
        <v>0</v>
      </c>
    </row>
    <row r="2" spans="1:27" ht="12.75" customHeight="1" x14ac:dyDescent="0.25">
      <c r="AA2" s="8" t="str">
        <f>UPPER(MID(AA98,1,1))&amp;MID(AA98,2,168)</f>
        <v xml:space="preserve">Zéro euro </v>
      </c>
    </row>
    <row r="3" spans="1:27" ht="25.5" customHeight="1" x14ac:dyDescent="0.25">
      <c r="A3" s="38" t="s">
        <v>184</v>
      </c>
      <c r="B3" s="37" t="s">
        <v>185</v>
      </c>
      <c r="C3" s="110" t="s">
        <v>210</v>
      </c>
      <c r="D3" s="110"/>
      <c r="E3" s="110"/>
      <c r="F3" s="110"/>
      <c r="G3" s="110"/>
      <c r="H3" s="110"/>
      <c r="I3" s="110"/>
      <c r="J3" s="110"/>
      <c r="AA3" s="8">
        <f>INT(AA1/1000000)</f>
        <v>0</v>
      </c>
    </row>
    <row r="4" spans="1:27" ht="12.75" customHeight="1" x14ac:dyDescent="0.25">
      <c r="AA4" s="8">
        <f>INT((AA1-AA3*1000000)/1000)</f>
        <v>0</v>
      </c>
    </row>
    <row r="5" spans="1:27" ht="25.5" customHeight="1" x14ac:dyDescent="0.25">
      <c r="A5" s="38" t="s">
        <v>186</v>
      </c>
      <c r="B5" s="37" t="s">
        <v>187</v>
      </c>
      <c r="C5" s="110" t="s">
        <v>211</v>
      </c>
      <c r="D5" s="110"/>
      <c r="E5" s="110"/>
      <c r="F5" s="110"/>
      <c r="G5" s="110"/>
      <c r="H5" s="110"/>
      <c r="I5" s="110"/>
      <c r="J5" s="110"/>
      <c r="AA5" s="8">
        <f>INT(AA1-AA3*1000000-AA4*1000)</f>
        <v>0</v>
      </c>
    </row>
    <row r="6" spans="1:27" ht="12.75" customHeight="1" x14ac:dyDescent="0.25">
      <c r="AA6" s="8">
        <f>ROUND(AA1-AA3*1000000-AA4*1000-AA5,2)*100</f>
        <v>0</v>
      </c>
    </row>
    <row r="7" spans="1:27" ht="12.75" customHeight="1" x14ac:dyDescent="0.25">
      <c r="A7" s="38" t="s">
        <v>196</v>
      </c>
      <c r="B7" s="37" t="s">
        <v>197</v>
      </c>
      <c r="C7" s="39" t="s">
        <v>212</v>
      </c>
      <c r="AA7" s="8">
        <f>AA3-AA12*100</f>
        <v>0</v>
      </c>
    </row>
    <row r="8" spans="1:27" ht="12.75" customHeight="1" x14ac:dyDescent="0.25">
      <c r="AA8" s="8">
        <f>0</f>
        <v>0</v>
      </c>
    </row>
    <row r="9" spans="1:27" ht="12.75" customHeight="1" x14ac:dyDescent="0.25">
      <c r="A9" s="38" t="s">
        <v>198</v>
      </c>
      <c r="B9" s="37" t="s">
        <v>199</v>
      </c>
      <c r="C9" s="39" t="s">
        <v>43</v>
      </c>
      <c r="AA9" s="8">
        <f>AA4-AA15*100</f>
        <v>0</v>
      </c>
    </row>
    <row r="10" spans="1:27" ht="12.75" customHeight="1" x14ac:dyDescent="0.25">
      <c r="AA10" s="8">
        <f>ROUND(AA5-AA18*100,0)</f>
        <v>0</v>
      </c>
    </row>
    <row r="11" spans="1:27" ht="25.5" customHeight="1" x14ac:dyDescent="0.25">
      <c r="A11" s="38" t="s">
        <v>188</v>
      </c>
      <c r="B11" s="37" t="s">
        <v>189</v>
      </c>
      <c r="C11" s="110" t="s">
        <v>44</v>
      </c>
      <c r="D11" s="110"/>
      <c r="E11" s="110"/>
      <c r="F11" s="110"/>
      <c r="G11" s="110"/>
      <c r="H11" s="110"/>
      <c r="I11" s="110"/>
      <c r="J11" s="110"/>
      <c r="AA11" s="8">
        <f>AA6</f>
        <v>0</v>
      </c>
    </row>
    <row r="12" spans="1:27" ht="12.75" customHeight="1" x14ac:dyDescent="0.25">
      <c r="AA12" s="8">
        <f>INT(AA3/100)</f>
        <v>0</v>
      </c>
    </row>
    <row r="13" spans="1:27" ht="12.75" customHeight="1" x14ac:dyDescent="0.25">
      <c r="A13" s="38" t="s">
        <v>200</v>
      </c>
      <c r="B13" s="37" t="s">
        <v>201</v>
      </c>
      <c r="C13" s="39" t="s">
        <v>213</v>
      </c>
      <c r="AA13" s="8">
        <f>INT((AA3-AA12*100)/10)</f>
        <v>0</v>
      </c>
    </row>
    <row r="14" spans="1:27" ht="12.75" customHeight="1" x14ac:dyDescent="0.25">
      <c r="AA14" s="8">
        <f>AA3-AA12*100-AA13*10</f>
        <v>0</v>
      </c>
    </row>
    <row r="15" spans="1:27" ht="12.75" customHeight="1" x14ac:dyDescent="0.25">
      <c r="A15" s="38" t="s">
        <v>202</v>
      </c>
      <c r="B15" s="37" t="s">
        <v>203</v>
      </c>
      <c r="C15" s="39" t="s">
        <v>214</v>
      </c>
      <c r="AA15" s="8">
        <f>INT(AA4/100)</f>
        <v>0</v>
      </c>
    </row>
    <row r="16" spans="1:27" ht="12.75" customHeight="1" x14ac:dyDescent="0.25">
      <c r="AA16" s="8">
        <f>INT((AA4-AA15*100)/10)</f>
        <v>0</v>
      </c>
    </row>
    <row r="17" spans="1:27" ht="12.75" customHeight="1" x14ac:dyDescent="0.25">
      <c r="A17" s="38" t="s">
        <v>204</v>
      </c>
      <c r="B17" s="37" t="s">
        <v>205</v>
      </c>
      <c r="C17" s="39"/>
      <c r="AA17" s="8">
        <f>AA4-AA15*100-AA16*10</f>
        <v>0</v>
      </c>
    </row>
    <row r="18" spans="1:27" ht="12.75" customHeight="1" x14ac:dyDescent="0.25">
      <c r="AA18" s="8">
        <f>INT(AA5/100)</f>
        <v>0</v>
      </c>
    </row>
    <row r="19" spans="1:27" ht="12.75" customHeight="1" x14ac:dyDescent="0.25">
      <c r="C19" s="40">
        <v>0.2</v>
      </c>
      <c r="E19" s="41" t="s">
        <v>206</v>
      </c>
      <c r="AA19" s="8">
        <f>INT((AA5-AA18*100)/10)</f>
        <v>0</v>
      </c>
    </row>
    <row r="20" spans="1:27" ht="12.75" customHeight="1" x14ac:dyDescent="0.25">
      <c r="C20" s="42">
        <v>5.5E-2</v>
      </c>
      <c r="E20" s="41" t="s">
        <v>207</v>
      </c>
      <c r="AA20" s="8">
        <f>AA5-AA18*100-AA19*10</f>
        <v>0</v>
      </c>
    </row>
    <row r="21" spans="1:27" ht="12.75" customHeight="1" x14ac:dyDescent="0.25">
      <c r="C21" s="42">
        <v>0</v>
      </c>
      <c r="E21" s="41" t="s">
        <v>208</v>
      </c>
      <c r="AA21" s="8">
        <f>INT(AA6/10)</f>
        <v>0</v>
      </c>
    </row>
    <row r="22" spans="1:27" ht="12.75" customHeight="1" x14ac:dyDescent="0.25">
      <c r="C22" s="43">
        <v>0</v>
      </c>
      <c r="E22" s="41" t="s">
        <v>209</v>
      </c>
      <c r="AA22" s="8">
        <f>ROUND(AA6-AA21*10,0)</f>
        <v>0</v>
      </c>
    </row>
    <row r="23" spans="1:27" ht="12.75" customHeight="1" x14ac:dyDescent="0.25">
      <c r="AA23" s="8" t="str">
        <f>IF(AA12=0,"",IF(AA12=1,"",IF(AA12=2,"deux ",IF(AA12=3,"trois ",IF(AA12=4,"quatre ",IF(AA12=5,"cinq ",AA42))))))</f>
        <v/>
      </c>
    </row>
    <row r="24" spans="1:27" ht="12.75" customHeight="1" x14ac:dyDescent="0.25">
      <c r="A24" s="38" t="s">
        <v>190</v>
      </c>
      <c r="B24" s="37" t="s">
        <v>191</v>
      </c>
      <c r="C24" s="110" t="s">
        <v>215</v>
      </c>
      <c r="D24" s="110"/>
      <c r="E24" s="110"/>
      <c r="F24" s="110"/>
      <c r="G24" s="110"/>
      <c r="H24" s="110"/>
      <c r="I24" s="110"/>
      <c r="J24" s="110"/>
      <c r="AA24" s="8" t="str">
        <f>IF(AA12=0,"",IF(AA12&lt;2,"cent ",AA43))</f>
        <v/>
      </c>
    </row>
    <row r="25" spans="1:27" ht="12.75" customHeight="1" x14ac:dyDescent="0.25">
      <c r="AA25" s="8" t="str">
        <f>IF(AA13=1,AA44,IF(AA13=7,AA64,IF(AA13=9,AA80,AA89)))</f>
        <v/>
      </c>
    </row>
    <row r="26" spans="1:27" ht="12.75" customHeight="1" x14ac:dyDescent="0.25">
      <c r="A26" s="38" t="s">
        <v>192</v>
      </c>
      <c r="B26" s="37" t="s">
        <v>193</v>
      </c>
      <c r="C26" s="110" t="s">
        <v>216</v>
      </c>
      <c r="D26" s="110"/>
      <c r="E26" s="110"/>
      <c r="F26" s="110"/>
      <c r="G26" s="110"/>
      <c r="H26" s="110"/>
      <c r="I26" s="110"/>
      <c r="J26" s="110"/>
      <c r="AA26" s="8" t="str">
        <f>IF(AA7=11,"",IF(AA7=12,"",IF(AA7=13,"",IF(AA7=14,"",IF(AA7=15,"",IF(AA7=16,"",AA45))))))</f>
        <v/>
      </c>
    </row>
    <row r="27" spans="1:27" ht="12.75" customHeight="1" x14ac:dyDescent="0.25">
      <c r="AA27" s="8" t="str">
        <f>IF(AA3=0,"",IF(AA3&lt;2,"million ","millions "))</f>
        <v/>
      </c>
    </row>
    <row r="28" spans="1:27" ht="12.75" customHeight="1" x14ac:dyDescent="0.25">
      <c r="A28" s="38" t="s">
        <v>194</v>
      </c>
      <c r="B28" s="37" t="s">
        <v>195</v>
      </c>
      <c r="C28" s="110"/>
      <c r="D28" s="110"/>
      <c r="E28" s="110"/>
      <c r="F28" s="110"/>
      <c r="G28" s="110"/>
      <c r="H28" s="110"/>
      <c r="I28" s="110"/>
      <c r="J28" s="110"/>
      <c r="AA28" s="8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8" t="str">
        <f>IF(AA15=0,"",IF(AA15&lt;2,"cent ",AA47))</f>
        <v/>
      </c>
    </row>
    <row r="30" spans="1:27" ht="12.75" customHeight="1" x14ac:dyDescent="0.25">
      <c r="AA30" s="8" t="str">
        <f>IF(AA16=1,AA48,IF(AA16=7,AA66,IF(AA16=9,AA81,AA90)))</f>
        <v/>
      </c>
    </row>
    <row r="31" spans="1:27" ht="12.75" customHeight="1" x14ac:dyDescent="0.25">
      <c r="AA31" s="8" t="str">
        <f>IF(AA4=1,"",AA49)</f>
        <v/>
      </c>
    </row>
    <row r="32" spans="1:27" ht="12.75" customHeight="1" x14ac:dyDescent="0.25">
      <c r="AA32" s="8" t="str">
        <f>IF(AA4&gt;0,"mille ","")</f>
        <v/>
      </c>
    </row>
    <row r="33" spans="27:27" ht="12.75" customHeight="1" x14ac:dyDescent="0.25">
      <c r="AA33" s="8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8" t="str">
        <f>IF(AA18=0,"",IF(AA18&lt;2,"cent ",AA51))</f>
        <v/>
      </c>
    </row>
    <row r="35" spans="27:27" ht="12.75" customHeight="1" x14ac:dyDescent="0.25">
      <c r="AA35" s="8" t="str">
        <f>IF(AA19=1,AA52,IF(AA19=7,AA68,IF(AA19=9,AA83,AA91)))</f>
        <v/>
      </c>
    </row>
    <row r="36" spans="27:27" ht="12.75" customHeight="1" x14ac:dyDescent="0.25">
      <c r="AA36" s="8" t="str">
        <f>IF(AA10=11,"",IF(AA10=12,"",IF(AA10=13,"",IF(AA10=14,"",IF(AA10=15,"",IF(AA10=16,"",AA53))))))</f>
        <v/>
      </c>
    </row>
    <row r="37" spans="27:27" ht="12.75" customHeight="1" x14ac:dyDescent="0.25">
      <c r="AA37" s="8" t="str">
        <f>IF(INT(AA1&lt;2),"euro ","euros ")</f>
        <v xml:space="preserve">euro </v>
      </c>
    </row>
    <row r="38" spans="27:27" ht="12.75" customHeight="1" x14ac:dyDescent="0.25">
      <c r="AA38" s="8" t="str">
        <f>IF(AA6&gt;0,"et ","")</f>
        <v/>
      </c>
    </row>
    <row r="39" spans="27:27" ht="12.75" customHeight="1" x14ac:dyDescent="0.25">
      <c r="AA39" s="8" t="str">
        <f>IF(AA21=1,AA54,IF(AA21=7,AA70,IF(AA21=9,AA84,AA92)))</f>
        <v/>
      </c>
    </row>
    <row r="40" spans="27:27" ht="12.75" customHeight="1" x14ac:dyDescent="0.25">
      <c r="AA40" s="8" t="str">
        <f>IF(AA11=11,"",IF(AA11=12,"",IF(AA11=13,"",IF(AA11=14,"",IF(AA11=15,"",IF(AA11=16,"",AA55))))))</f>
        <v/>
      </c>
    </row>
    <row r="41" spans="27:27" ht="12.75" customHeight="1" x14ac:dyDescent="0.25">
      <c r="AA41" s="8" t="str">
        <f>IF(AA6=0,"",IF(AA6&lt;2,"centime","centimes"))</f>
        <v/>
      </c>
    </row>
    <row r="42" spans="27:27" ht="12.75" customHeight="1" x14ac:dyDescent="0.25">
      <c r="AA42" s="8" t="str">
        <f>IF(AA3=0," ",IF(AA12=6,"six ",IF(AA12=7,"sept ",IF(AA12=8,"huit ",IF(AA12=9,"neuf ",)))))</f>
        <v xml:space="preserve"> </v>
      </c>
    </row>
    <row r="43" spans="27:27" ht="12.75" customHeight="1" x14ac:dyDescent="0.25">
      <c r="AA43" s="8" t="str">
        <f>IF(AA7&gt;0,"cent ", "cents ")</f>
        <v xml:space="preserve">cents </v>
      </c>
    </row>
    <row r="44" spans="27:27" ht="12.75" customHeight="1" x14ac:dyDescent="0.25">
      <c r="AA44" s="8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8" t="str">
        <f>IF(AA7=17,"",IF(AA7=18,"",IF(AA7=19,"",AA57)))</f>
        <v/>
      </c>
    </row>
    <row r="46" spans="27:27" ht="12.75" customHeight="1" x14ac:dyDescent="0.25">
      <c r="AA46" s="8">
        <f>IF(AA15=6,"six ",IF(AA15=7,"sept ",IF(AA15=8,"huit ",IF(AA15=9,"neuf ",))))</f>
        <v>0</v>
      </c>
    </row>
    <row r="47" spans="27:27" ht="12.75" customHeight="1" x14ac:dyDescent="0.25">
      <c r="AA47" s="8" t="str">
        <f>IF(AA9&gt;0,"cent ", "cents ")</f>
        <v xml:space="preserve">cents </v>
      </c>
    </row>
    <row r="48" spans="27:27" ht="12.75" customHeight="1" x14ac:dyDescent="0.25">
      <c r="AA48" s="8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8" t="str">
        <f>IF(AA9=11,"",IF(AA9=12,"",IF(AA9=13,"",IF(AA9=14,"",IF(AA9=15,"",IF(AA9=16,"",AA59))))))</f>
        <v/>
      </c>
    </row>
    <row r="50" spans="27:27" ht="12.75" customHeight="1" x14ac:dyDescent="0.25">
      <c r="AA50" s="8">
        <f>IF(AA18=6,"six ",IF(AA18=7,"sept ",IF(AA18=8,"huit ",IF(AA18=9,"neuf ",))))</f>
        <v>0</v>
      </c>
    </row>
    <row r="51" spans="27:27" ht="12.75" customHeight="1" x14ac:dyDescent="0.25">
      <c r="AA51" s="8" t="str">
        <f>IF(AA10&gt;0,"cent ", "cents ")</f>
        <v xml:space="preserve">cents </v>
      </c>
    </row>
    <row r="52" spans="27:27" ht="12.75" customHeight="1" x14ac:dyDescent="0.25">
      <c r="AA52" s="8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8" t="str">
        <f>IF(AA10=17,"",IF(AA10=18,"",IF(AA10=19,"",AA61)))</f>
        <v/>
      </c>
    </row>
    <row r="54" spans="27:27" ht="12.75" customHeight="1" x14ac:dyDescent="0.25">
      <c r="AA54" s="8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8" t="str">
        <f>IF(AA11=17,"",IF(AA11=18,"",IF(AA11=19,"",AA63)))</f>
        <v/>
      </c>
    </row>
    <row r="56" spans="27:27" ht="12.75" customHeight="1" x14ac:dyDescent="0.25">
      <c r="AA56" s="8" t="str">
        <f>IF(AA7=16,"seize ",IF(AA7=17,"dix-sept ",IF(AA7=18,"dix-huit ",IF(AA7=19,"dix-neuf ",AA64))))</f>
        <v/>
      </c>
    </row>
    <row r="57" spans="27:27" ht="12.75" customHeight="1" x14ac:dyDescent="0.25">
      <c r="AA57" s="8" t="str">
        <f>IF(AA7=21,"et un ",IF(AA7=31,"et un ",IF(AA7=41,"et un ",IF(AA7=51,"et un ",IF(AA7=61,"et un ",AA65)))))</f>
        <v/>
      </c>
    </row>
    <row r="58" spans="27:27" ht="12.75" customHeight="1" x14ac:dyDescent="0.25">
      <c r="AA58" s="8" t="str">
        <f>IF(AA9=16,"seize ",IF(AA9=17,"dix-sept ",IF(AA9=18,"dix-huit ",IF(AA9=19,"dix-neuf ",AA66))))</f>
        <v/>
      </c>
    </row>
    <row r="59" spans="27:27" ht="12.75" customHeight="1" x14ac:dyDescent="0.25">
      <c r="AA59" s="8" t="str">
        <f>IF(AA9=17,"",IF(AA9=18,"",IF(AA9=19,"",AA67)))</f>
        <v/>
      </c>
    </row>
    <row r="60" spans="27:27" ht="12.75" customHeight="1" x14ac:dyDescent="0.25">
      <c r="AA60" s="8" t="str">
        <f>IF(AA10=16,"seize ",IF(AA10=17,"dix-sept ",IF(AA10=18,"dix-huit ",IF(AA10=19,"dix-neuf ",AA68))))</f>
        <v/>
      </c>
    </row>
    <row r="61" spans="27:27" ht="12.75" customHeight="1" x14ac:dyDescent="0.25">
      <c r="AA61" s="8" t="str">
        <f>IF(AA10=21,"et un ",IF(AA10=31,"et un ",IF(AA10=41,"et un ",IF(AA10=51,"et un ",IF(AA10=61,"et un ",AA69)))))</f>
        <v/>
      </c>
    </row>
    <row r="62" spans="27:27" ht="12.75" customHeight="1" x14ac:dyDescent="0.25">
      <c r="AA62" s="8" t="str">
        <f>IF(AA11=16,"seize ",IF(AA11=17,"dix-sept ",IF(AA11=18,"dix-huit ",IF(AA11=19,"dix-neuf ",AA70))))</f>
        <v/>
      </c>
    </row>
    <row r="63" spans="27:27" ht="12.75" customHeight="1" x14ac:dyDescent="0.25">
      <c r="AA63" s="8" t="str">
        <f>IF(AA11=21,"et un ",IF(AA11=31,"et un ",IF(AA11=41,"et un ",IF(AA11=51,"et un ",IF(AA11=61,"et un ",AA71)))))</f>
        <v/>
      </c>
    </row>
    <row r="64" spans="27:27" ht="12.75" customHeight="1" x14ac:dyDescent="0.25">
      <c r="AA64" s="8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8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8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8" t="str">
        <f>IF(AA9=21,"et un ",IF(AA9=31,"et un ",IF(AA9=41,"et un ",IF(AA9=51,"et un ",IF(AA9=61,"et un ",AA75)))))</f>
        <v/>
      </c>
    </row>
    <row r="68" spans="27:27" ht="12.75" customHeight="1" x14ac:dyDescent="0.25">
      <c r="AA68" s="8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8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8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8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8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8">
        <f>IF(AA13=9,"",IF(AA14=6,"six ",IF(AA14=7,"sept ",IF(AA14=8,"huit ",IF(AA14=9,"neuf ",)))))</f>
        <v>0</v>
      </c>
    </row>
    <row r="74" spans="27:27" ht="12.75" customHeight="1" x14ac:dyDescent="0.25">
      <c r="AA74" s="8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8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8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8">
        <f>IF(AA19=9,"",IF(AA20=6,"six ",IF(AA20=7,"sept ",IF(AA20=8,"huit ",IF(AA20=9,"neuf ",)))))</f>
        <v>0</v>
      </c>
    </row>
    <row r="78" spans="27:27" ht="12.75" customHeight="1" x14ac:dyDescent="0.25">
      <c r="AA78" s="8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8">
        <f>IF(AA21=9,"",IF(AA22=6,"six ",IF(AA22=7,"sept ",IF(AA22=8,"huit ",IF(AA22=9,"neuf ",)))))</f>
        <v>0</v>
      </c>
    </row>
    <row r="80" spans="27:27" ht="12.75" customHeight="1" x14ac:dyDescent="0.25">
      <c r="AA80" s="8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8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8">
        <f>IF(AA16=9,"",IF(AA17=6,"six ",IF(AA17=7,"sept ",IF(AA17=8,"huit ",IF(AA17=9,"neuf ",)))))</f>
        <v>0</v>
      </c>
    </row>
    <row r="83" spans="27:27" ht="12.75" customHeight="1" x14ac:dyDescent="0.25">
      <c r="AA83" s="8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8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8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8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8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8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8" t="str">
        <f>IF(AA13=2,"vingt ",IF(AA13=3,"trente ",IF(AA13=4,"quarante ",IF(AA13=5,"cinquante ",AA93))))</f>
        <v/>
      </c>
    </row>
    <row r="90" spans="27:27" ht="12.75" customHeight="1" x14ac:dyDescent="0.25">
      <c r="AA90" s="8" t="str">
        <f>IF(AA16=2,"vingt ",IF(AA16=3,"trente ",IF(AA16=4,"quarante ",IF(AA16=5,"cinquante ",AA94))))</f>
        <v/>
      </c>
    </row>
    <row r="91" spans="27:27" ht="12.75" customHeight="1" x14ac:dyDescent="0.25">
      <c r="AA91" s="8" t="str">
        <f>IF(AA19=2,"vingt ",IF(AA19=3,"trente ",IF(AA19=4,"quarante ",IF(AA19=5,"cinquante ",AA95))))</f>
        <v/>
      </c>
    </row>
    <row r="92" spans="27:27" ht="12.75" customHeight="1" x14ac:dyDescent="0.25">
      <c r="AA92" s="8" t="str">
        <f>IF(AA21=2,"vingt ",IF(AA21=3,"trente ",IF(AA21=4,"quarante ",IF(AA21=5,"cinquante ",AA96))))</f>
        <v/>
      </c>
    </row>
    <row r="93" spans="27:27" ht="12.75" customHeight="1" x14ac:dyDescent="0.25">
      <c r="AA93" s="8" t="str">
        <f>IF(AA13=6,"soixante ",IF(AA7=80,"quatre-vingts ",IF(AA13=8,"quatre-vingt-","")))</f>
        <v/>
      </c>
    </row>
    <row r="94" spans="27:27" ht="12.75" customHeight="1" x14ac:dyDescent="0.25">
      <c r="AA94" s="8" t="str">
        <f>IF(AA16=6,"soixante ",IF(AA9=80,"quatre-vingts ",IF(AA16=8,"quatre-vingt-","")))</f>
        <v/>
      </c>
    </row>
    <row r="95" spans="27:27" ht="12.75" customHeight="1" x14ac:dyDescent="0.25">
      <c r="AA95" s="8" t="str">
        <f>IF(AA19=6,"soixante ",IF(AA10=80,"quatre-vingts ",IF(AA19=8,"quatre-vingt-","")))</f>
        <v/>
      </c>
    </row>
    <row r="96" spans="27:27" ht="12.75" customHeight="1" x14ac:dyDescent="0.25">
      <c r="AA96" s="8" t="str">
        <f>IF(AA21=6,"soixante ",IF(AA11=80,"quatre-vingts ",IF(AA21=8,"quatre-vingt-","")))</f>
        <v/>
      </c>
    </row>
    <row r="97" spans="27:27" ht="12.75" customHeight="1" x14ac:dyDescent="0.25">
      <c r="AA97" s="8">
        <f>0</f>
        <v>0</v>
      </c>
    </row>
    <row r="98" spans="27:27" ht="12.75" customHeight="1" x14ac:dyDescent="0.25">
      <c r="AA98" s="8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8" t="s">
        <v>217</v>
      </c>
      <c r="B1" s="8" t="s">
        <v>218</v>
      </c>
    </row>
    <row r="2" spans="1:3" x14ac:dyDescent="0.25">
      <c r="A2" s="8" t="s">
        <v>219</v>
      </c>
      <c r="B2" s="8" t="s">
        <v>210</v>
      </c>
    </row>
    <row r="3" spans="1:3" x14ac:dyDescent="0.25">
      <c r="A3" s="8" t="s">
        <v>220</v>
      </c>
      <c r="B3" s="8">
        <v>1</v>
      </c>
    </row>
    <row r="4" spans="1:3" x14ac:dyDescent="0.25">
      <c r="A4" s="8" t="s">
        <v>221</v>
      </c>
      <c r="B4" s="8">
        <v>0</v>
      </c>
    </row>
    <row r="5" spans="1:3" x14ac:dyDescent="0.25">
      <c r="A5" s="8" t="s">
        <v>222</v>
      </c>
      <c r="B5" s="8">
        <v>0</v>
      </c>
    </row>
    <row r="6" spans="1:3" x14ac:dyDescent="0.25">
      <c r="A6" s="8" t="s">
        <v>223</v>
      </c>
      <c r="B6" s="8">
        <v>0</v>
      </c>
    </row>
    <row r="7" spans="1:3" x14ac:dyDescent="0.25">
      <c r="A7" s="8" t="s">
        <v>224</v>
      </c>
      <c r="B7" s="8">
        <v>1</v>
      </c>
    </row>
    <row r="8" spans="1:3" x14ac:dyDescent="0.25">
      <c r="A8" s="8" t="s">
        <v>225</v>
      </c>
      <c r="B8" s="8">
        <v>0</v>
      </c>
    </row>
    <row r="9" spans="1:3" x14ac:dyDescent="0.25">
      <c r="A9" s="8" t="s">
        <v>226</v>
      </c>
      <c r="B9" s="8">
        <v>1</v>
      </c>
    </row>
    <row r="10" spans="1:3" x14ac:dyDescent="0.25">
      <c r="A10" s="8" t="s">
        <v>227</v>
      </c>
      <c r="C10" s="8" t="s">
        <v>228</v>
      </c>
    </row>
    <row r="11" spans="1:3" x14ac:dyDescent="0.25">
      <c r="A11" s="8" t="s">
        <v>229</v>
      </c>
      <c r="B11" s="8">
        <v>1</v>
      </c>
    </row>
    <row r="12" spans="1:3" x14ac:dyDescent="0.25">
      <c r="A12" s="8" t="s">
        <v>230</v>
      </c>
      <c r="B12" s="8" t="s">
        <v>231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A9F9064-DD11-4777-BACB-6F1A54723EB2}"/>
</file>

<file path=customXml/itemProps2.xml><?xml version="1.0" encoding="utf-8"?>
<ds:datastoreItem xmlns:ds="http://schemas.openxmlformats.org/officeDocument/2006/customXml" ds:itemID="{35894039-B316-4325-B0D6-ED0F7203C79B}"/>
</file>

<file path=customXml/itemProps3.xml><?xml version="1.0" encoding="utf-8"?>
<ds:datastoreItem xmlns:ds="http://schemas.openxmlformats.org/officeDocument/2006/customXml" ds:itemID="{C115E8AC-4497-40B6-859C-D90B62E7A4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2025-05-15T17:47:03Z</dcterms:created>
  <dcterms:modified xsi:type="dcterms:W3CDTF">2025-05-15T17:47:31Z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